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/>
  <mc:AlternateContent xmlns:mc="http://schemas.openxmlformats.org/markup-compatibility/2006">
    <mc:Choice Requires="x15">
      <x15ac:absPath xmlns:x15ac="http://schemas.microsoft.com/office/spreadsheetml/2010/11/ac" url="W:\OPU-Kraj\VZ\_SY\Realizace Radišov\Ke zveřejnění\"/>
    </mc:Choice>
  </mc:AlternateContent>
  <xr:revisionPtr revIDLastSave="0" documentId="13_ncr:1_{727F5A64-273B-49CA-AC4F-8166935ED356}" xr6:coauthVersionLast="45" xr6:coauthVersionMax="45" xr10:uidLastSave="{00000000-0000-0000-0000-000000000000}"/>
  <bookViews>
    <workbookView xWindow="768" yWindow="768" windowWidth="22272" windowHeight="11352" activeTab="1" xr2:uid="{00000000-000D-0000-FFFF-FFFF00000000}"/>
  </bookViews>
  <sheets>
    <sheet name="Rekapitulace stavby" sheetId="1" r:id="rId1"/>
    <sheet name="SO-101 - Polní cesta C1, ..." sheetId="2" r:id="rId2"/>
    <sheet name="VON - Vedlejší a ostatní ..." sheetId="3" r:id="rId3"/>
    <sheet name="Pokyny pro vyplnění" sheetId="4" r:id="rId4"/>
  </sheets>
  <definedNames>
    <definedName name="_xlnm._FilterDatabase" localSheetId="1" hidden="1">'SO-101 - Polní cesta C1, ...'!$C$88:$K$383</definedName>
    <definedName name="_xlnm._FilterDatabase" localSheetId="2" hidden="1">'VON - Vedlejší a ostatní ...'!$C$81:$K$117</definedName>
    <definedName name="_xlnm.Print_Titles" localSheetId="0">'Rekapitulace stavby'!$52:$52</definedName>
    <definedName name="_xlnm.Print_Titles" localSheetId="1">'SO-101 - Polní cesta C1, ...'!$88:$88</definedName>
    <definedName name="_xlnm.Print_Titles" localSheetId="2">'VON - Vedlejší a ostatní ...'!$81:$81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1">'SO-101 - Polní cesta C1, ...'!$C$4:$J$39,'SO-101 - Polní cesta C1, ...'!$C$45:$J$70,'SO-101 - Polní cesta C1, ...'!$C$76:$K$383</definedName>
    <definedName name="_xlnm.Print_Area" localSheetId="2">'VON - Vedlejší a ostatní ...'!$C$4:$J$39,'VON - Vedlejší a ostatní ...'!$C$45:$J$63,'VON - Vedlejší a ostatní ...'!$C$69:$K$117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56" i="1"/>
  <c r="J35" i="3"/>
  <c r="AX56" i="1"/>
  <c r="BI115" i="3"/>
  <c r="BH115" i="3"/>
  <c r="BG115" i="3"/>
  <c r="BF115" i="3"/>
  <c r="T115" i="3"/>
  <c r="R115" i="3"/>
  <c r="P115" i="3"/>
  <c r="BI112" i="3"/>
  <c r="BH112" i="3"/>
  <c r="BG112" i="3"/>
  <c r="BF112" i="3"/>
  <c r="T112" i="3"/>
  <c r="R112" i="3"/>
  <c r="P112" i="3"/>
  <c r="BI109" i="3"/>
  <c r="BH109" i="3"/>
  <c r="BG109" i="3"/>
  <c r="BF109" i="3"/>
  <c r="T109" i="3"/>
  <c r="R109" i="3"/>
  <c r="P109" i="3"/>
  <c r="BI107" i="3"/>
  <c r="BH107" i="3"/>
  <c r="BG107" i="3"/>
  <c r="BF107" i="3"/>
  <c r="T107" i="3"/>
  <c r="R107" i="3"/>
  <c r="P107" i="3"/>
  <c r="BI104" i="3"/>
  <c r="BH104" i="3"/>
  <c r="BG104" i="3"/>
  <c r="BF104" i="3"/>
  <c r="T104" i="3"/>
  <c r="R104" i="3"/>
  <c r="P104" i="3"/>
  <c r="BI101" i="3"/>
  <c r="BH101" i="3"/>
  <c r="BG101" i="3"/>
  <c r="BF101" i="3"/>
  <c r="T101" i="3"/>
  <c r="R101" i="3"/>
  <c r="P101" i="3"/>
  <c r="BI98" i="3"/>
  <c r="BH98" i="3"/>
  <c r="BG98" i="3"/>
  <c r="BF98" i="3"/>
  <c r="T98" i="3"/>
  <c r="R98" i="3"/>
  <c r="P98" i="3"/>
  <c r="BI95" i="3"/>
  <c r="BH95" i="3"/>
  <c r="BG95" i="3"/>
  <c r="BF95" i="3"/>
  <c r="T95" i="3"/>
  <c r="R95" i="3"/>
  <c r="P95" i="3"/>
  <c r="BI91" i="3"/>
  <c r="BH91" i="3"/>
  <c r="BG91" i="3"/>
  <c r="BF91" i="3"/>
  <c r="T91" i="3"/>
  <c r="R91" i="3"/>
  <c r="P91" i="3"/>
  <c r="BI88" i="3"/>
  <c r="BH88" i="3"/>
  <c r="BG88" i="3"/>
  <c r="BF88" i="3"/>
  <c r="T88" i="3"/>
  <c r="R88" i="3"/>
  <c r="P88" i="3"/>
  <c r="BI85" i="3"/>
  <c r="BH85" i="3"/>
  <c r="BG85" i="3"/>
  <c r="BF85" i="3"/>
  <c r="T85" i="3"/>
  <c r="R85" i="3"/>
  <c r="P85" i="3"/>
  <c r="J78" i="3"/>
  <c r="F78" i="3"/>
  <c r="F76" i="3"/>
  <c r="E74" i="3"/>
  <c r="J54" i="3"/>
  <c r="F54" i="3"/>
  <c r="F52" i="3"/>
  <c r="E50" i="3"/>
  <c r="J24" i="3"/>
  <c r="E24" i="3"/>
  <c r="J55" i="3" s="1"/>
  <c r="J23" i="3"/>
  <c r="J18" i="3"/>
  <c r="E18" i="3"/>
  <c r="F55" i="3" s="1"/>
  <c r="J17" i="3"/>
  <c r="J12" i="3"/>
  <c r="J76" i="3"/>
  <c r="E7" i="3"/>
  <c r="E48" i="3"/>
  <c r="J37" i="2"/>
  <c r="J36" i="2"/>
  <c r="AY55" i="1" s="1"/>
  <c r="J35" i="2"/>
  <c r="AX55" i="1"/>
  <c r="BI382" i="2"/>
  <c r="BH382" i="2"/>
  <c r="BG382" i="2"/>
  <c r="BF382" i="2"/>
  <c r="T382" i="2"/>
  <c r="T381" i="2" s="1"/>
  <c r="R382" i="2"/>
  <c r="R381" i="2"/>
  <c r="P382" i="2"/>
  <c r="P381" i="2" s="1"/>
  <c r="BI378" i="2"/>
  <c r="BH378" i="2"/>
  <c r="BG378" i="2"/>
  <c r="BF378" i="2"/>
  <c r="T378" i="2"/>
  <c r="R378" i="2"/>
  <c r="P378" i="2"/>
  <c r="BI375" i="2"/>
  <c r="BH375" i="2"/>
  <c r="BG375" i="2"/>
  <c r="BF375" i="2"/>
  <c r="T375" i="2"/>
  <c r="R375" i="2"/>
  <c r="P375" i="2"/>
  <c r="BI372" i="2"/>
  <c r="BH372" i="2"/>
  <c r="BG372" i="2"/>
  <c r="BF372" i="2"/>
  <c r="T372" i="2"/>
  <c r="R372" i="2"/>
  <c r="P372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63" i="2"/>
  <c r="BH363" i="2"/>
  <c r="BG363" i="2"/>
  <c r="BF363" i="2"/>
  <c r="T363" i="2"/>
  <c r="R363" i="2"/>
  <c r="P363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54" i="2"/>
  <c r="BH354" i="2"/>
  <c r="BG354" i="2"/>
  <c r="BF354" i="2"/>
  <c r="T354" i="2"/>
  <c r="R354" i="2"/>
  <c r="P354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6" i="2"/>
  <c r="BH306" i="2"/>
  <c r="BG306" i="2"/>
  <c r="BF306" i="2"/>
  <c r="T306" i="2"/>
  <c r="R306" i="2"/>
  <c r="P306" i="2"/>
  <c r="BI302" i="2"/>
  <c r="BH302" i="2"/>
  <c r="BG302" i="2"/>
  <c r="BF302" i="2"/>
  <c r="T302" i="2"/>
  <c r="R302" i="2"/>
  <c r="P302" i="2"/>
  <c r="BI297" i="2"/>
  <c r="BH297" i="2"/>
  <c r="BG297" i="2"/>
  <c r="BF297" i="2"/>
  <c r="T297" i="2"/>
  <c r="R297" i="2"/>
  <c r="P297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6" i="2"/>
  <c r="BH286" i="2"/>
  <c r="BG286" i="2"/>
  <c r="BF286" i="2"/>
  <c r="T286" i="2"/>
  <c r="R286" i="2"/>
  <c r="P286" i="2"/>
  <c r="BI281" i="2"/>
  <c r="BH281" i="2"/>
  <c r="BG281" i="2"/>
  <c r="BF281" i="2"/>
  <c r="T281" i="2"/>
  <c r="R281" i="2"/>
  <c r="P281" i="2"/>
  <c r="BI277" i="2"/>
  <c r="BH277" i="2"/>
  <c r="BG277" i="2"/>
  <c r="BF277" i="2"/>
  <c r="T277" i="2"/>
  <c r="R277" i="2"/>
  <c r="P277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61" i="2"/>
  <c r="BH261" i="2"/>
  <c r="BG261" i="2"/>
  <c r="BF261" i="2"/>
  <c r="T261" i="2"/>
  <c r="R261" i="2"/>
  <c r="P261" i="2"/>
  <c r="BI256" i="2"/>
  <c r="BH256" i="2"/>
  <c r="BG256" i="2"/>
  <c r="BF256" i="2"/>
  <c r="T256" i="2"/>
  <c r="T255" i="2" s="1"/>
  <c r="R256" i="2"/>
  <c r="P256" i="2"/>
  <c r="BI252" i="2"/>
  <c r="BH252" i="2"/>
  <c r="BG252" i="2"/>
  <c r="BF252" i="2"/>
  <c r="T252" i="2"/>
  <c r="T251" i="2"/>
  <c r="R252" i="2"/>
  <c r="R251" i="2" s="1"/>
  <c r="P252" i="2"/>
  <c r="P251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R215" i="2"/>
  <c r="P215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5" i="2"/>
  <c r="BH115" i="2"/>
  <c r="BG115" i="2"/>
  <c r="BF115" i="2"/>
  <c r="T115" i="2"/>
  <c r="R115" i="2"/>
  <c r="P115" i="2"/>
  <c r="BI111" i="2"/>
  <c r="BH111" i="2"/>
  <c r="BG111" i="2"/>
  <c r="BF111" i="2"/>
  <c r="T111" i="2"/>
  <c r="R111" i="2"/>
  <c r="P111" i="2"/>
  <c r="BI108" i="2"/>
  <c r="BH108" i="2"/>
  <c r="BG108" i="2"/>
  <c r="BF108" i="2"/>
  <c r="T108" i="2"/>
  <c r="R108" i="2"/>
  <c r="P108" i="2"/>
  <c r="BI105" i="2"/>
  <c r="BH105" i="2"/>
  <c r="BG105" i="2"/>
  <c r="BF105" i="2"/>
  <c r="T105" i="2"/>
  <c r="R105" i="2"/>
  <c r="P105" i="2"/>
  <c r="BI102" i="2"/>
  <c r="BH102" i="2"/>
  <c r="BG102" i="2"/>
  <c r="BF102" i="2"/>
  <c r="T102" i="2"/>
  <c r="R102" i="2"/>
  <c r="P102" i="2"/>
  <c r="BI99" i="2"/>
  <c r="BH99" i="2"/>
  <c r="BG99" i="2"/>
  <c r="BF99" i="2"/>
  <c r="T99" i="2"/>
  <c r="R99" i="2"/>
  <c r="P99" i="2"/>
  <c r="BI97" i="2"/>
  <c r="BH97" i="2"/>
  <c r="BG97" i="2"/>
  <c r="BF97" i="2"/>
  <c r="T97" i="2"/>
  <c r="R97" i="2"/>
  <c r="P97" i="2"/>
  <c r="BI95" i="2"/>
  <c r="BH95" i="2"/>
  <c r="BG95" i="2"/>
  <c r="BF95" i="2"/>
  <c r="T95" i="2"/>
  <c r="R95" i="2"/>
  <c r="P95" i="2"/>
  <c r="BI92" i="2"/>
  <c r="BH92" i="2"/>
  <c r="BG92" i="2"/>
  <c r="BF92" i="2"/>
  <c r="T92" i="2"/>
  <c r="R92" i="2"/>
  <c r="P92" i="2"/>
  <c r="J85" i="2"/>
  <c r="F85" i="2"/>
  <c r="F83" i="2"/>
  <c r="E81" i="2"/>
  <c r="J54" i="2"/>
  <c r="F54" i="2"/>
  <c r="F52" i="2"/>
  <c r="E50" i="2"/>
  <c r="J24" i="2"/>
  <c r="E24" i="2"/>
  <c r="J55" i="2" s="1"/>
  <c r="J23" i="2"/>
  <c r="J18" i="2"/>
  <c r="E18" i="2"/>
  <c r="F86" i="2" s="1"/>
  <c r="J17" i="2"/>
  <c r="J12" i="2"/>
  <c r="J52" i="2"/>
  <c r="E7" i="2"/>
  <c r="E79" i="2" s="1"/>
  <c r="L50" i="1"/>
  <c r="AM50" i="1"/>
  <c r="AM49" i="1"/>
  <c r="L49" i="1"/>
  <c r="AM47" i="1"/>
  <c r="L47" i="1"/>
  <c r="L45" i="1"/>
  <c r="L44" i="1"/>
  <c r="J85" i="3"/>
  <c r="J356" i="2"/>
  <c r="J347" i="2"/>
  <c r="BK332" i="2"/>
  <c r="BK297" i="2"/>
  <c r="J235" i="2"/>
  <c r="BK215" i="2"/>
  <c r="J174" i="2"/>
  <c r="J153" i="2"/>
  <c r="BK115" i="2"/>
  <c r="J115" i="3"/>
  <c r="J91" i="3"/>
  <c r="BK378" i="2"/>
  <c r="BK366" i="2"/>
  <c r="BK356" i="2"/>
  <c r="J336" i="2"/>
  <c r="J325" i="2"/>
  <c r="BK281" i="2"/>
  <c r="BK239" i="2"/>
  <c r="J215" i="2"/>
  <c r="BK197" i="2"/>
  <c r="J166" i="2"/>
  <c r="BK141" i="2"/>
  <c r="AS54" i="1"/>
  <c r="J332" i="2"/>
  <c r="J313" i="2"/>
  <c r="J290" i="2"/>
  <c r="BK261" i="2"/>
  <c r="J222" i="2"/>
  <c r="J194" i="2"/>
  <c r="J180" i="2"/>
  <c r="J160" i="2"/>
  <c r="BK135" i="2"/>
  <c r="J99" i="2"/>
  <c r="BK115" i="3"/>
  <c r="BK98" i="3"/>
  <c r="J350" i="2"/>
  <c r="BK327" i="2"/>
  <c r="J302" i="2"/>
  <c r="J281" i="2"/>
  <c r="J261" i="2"/>
  <c r="BK231" i="2"/>
  <c r="J197" i="2"/>
  <c r="J124" i="2"/>
  <c r="BK108" i="2"/>
  <c r="J95" i="2"/>
  <c r="J88" i="3"/>
  <c r="J366" i="2"/>
  <c r="J334" i="2"/>
  <c r="BK322" i="2"/>
  <c r="BK256" i="2"/>
  <c r="BK226" i="2"/>
  <c r="BK180" i="2"/>
  <c r="BK157" i="2"/>
  <c r="J138" i="2"/>
  <c r="J108" i="2"/>
  <c r="BK97" i="2"/>
  <c r="BK104" i="3"/>
  <c r="J382" i="2"/>
  <c r="BK372" i="2"/>
  <c r="J363" i="2"/>
  <c r="BK347" i="2"/>
  <c r="J327" i="2"/>
  <c r="BK293" i="2"/>
  <c r="J245" i="2"/>
  <c r="J229" i="2"/>
  <c r="J204" i="2"/>
  <c r="BK169" i="2"/>
  <c r="BK148" i="2"/>
  <c r="BK95" i="2"/>
  <c r="J98" i="3"/>
  <c r="J341" i="2"/>
  <c r="BK334" i="2"/>
  <c r="BK318" i="2"/>
  <c r="J293" i="2"/>
  <c r="J247" i="2"/>
  <c r="J207" i="2"/>
  <c r="J186" i="2"/>
  <c r="J163" i="2"/>
  <c r="BK138" i="2"/>
  <c r="BK124" i="2"/>
  <c r="J97" i="2"/>
  <c r="BK107" i="3"/>
  <c r="J358" i="2"/>
  <c r="BK341" i="2"/>
  <c r="BK316" i="2"/>
  <c r="BK290" i="2"/>
  <c r="BK273" i="2"/>
  <c r="BK247" i="2"/>
  <c r="J226" i="2"/>
  <c r="BK186" i="2"/>
  <c r="BK121" i="2"/>
  <c r="J111" i="2"/>
  <c r="BK102" i="2"/>
  <c r="BK91" i="3"/>
  <c r="J369" i="2"/>
  <c r="BK354" i="2"/>
  <c r="BK330" i="2"/>
  <c r="J286" i="2"/>
  <c r="J239" i="2"/>
  <c r="J219" i="2"/>
  <c r="BK177" i="2"/>
  <c r="BK160" i="2"/>
  <c r="J148" i="2"/>
  <c r="J102" i="2"/>
  <c r="J107" i="3"/>
  <c r="J95" i="3"/>
  <c r="BK85" i="3"/>
  <c r="J378" i="2"/>
  <c r="BK369" i="2"/>
  <c r="J354" i="2"/>
  <c r="J330" i="2"/>
  <c r="BK302" i="2"/>
  <c r="BK266" i="2"/>
  <c r="J231" i="2"/>
  <c r="BK207" i="2"/>
  <c r="BK174" i="2"/>
  <c r="J150" i="2"/>
  <c r="J121" i="2"/>
  <c r="BK112" i="3"/>
  <c r="BK95" i="3"/>
  <c r="BK363" i="2"/>
  <c r="J339" i="2"/>
  <c r="J322" i="2"/>
  <c r="BK306" i="2"/>
  <c r="BK270" i="2"/>
  <c r="BK229" i="2"/>
  <c r="BK204" i="2"/>
  <c r="J183" i="2"/>
  <c r="BK153" i="2"/>
  <c r="J127" i="2"/>
  <c r="BK111" i="2"/>
  <c r="J112" i="3"/>
  <c r="BK101" i="3"/>
  <c r="J344" i="2"/>
  <c r="J318" i="2"/>
  <c r="J306" i="2"/>
  <c r="BK286" i="2"/>
  <c r="J270" i="2"/>
  <c r="J252" i="2"/>
  <c r="J210" i="2"/>
  <c r="J169" i="2"/>
  <c r="J115" i="2"/>
  <c r="J105" i="2"/>
  <c r="J92" i="2"/>
  <c r="J109" i="3"/>
  <c r="J372" i="2"/>
  <c r="BK336" i="2"/>
  <c r="J316" i="2"/>
  <c r="BK252" i="2"/>
  <c r="BK222" i="2"/>
  <c r="BK183" i="2"/>
  <c r="BK163" i="2"/>
  <c r="BK150" i="2"/>
  <c r="J135" i="2"/>
  <c r="BK99" i="2"/>
  <c r="J101" i="3"/>
  <c r="BK382" i="2"/>
  <c r="J375" i="2"/>
  <c r="BK358" i="2"/>
  <c r="BK344" i="2"/>
  <c r="BK313" i="2"/>
  <c r="J277" i="2"/>
  <c r="BK235" i="2"/>
  <c r="BK210" i="2"/>
  <c r="BK194" i="2"/>
  <c r="J157" i="2"/>
  <c r="BK127" i="2"/>
  <c r="BK109" i="3"/>
  <c r="BK88" i="3"/>
  <c r="BK350" i="2"/>
  <c r="BK325" i="2"/>
  <c r="J310" i="2"/>
  <c r="J273" i="2"/>
  <c r="J256" i="2"/>
  <c r="BK219" i="2"/>
  <c r="J200" i="2"/>
  <c r="BK166" i="2"/>
  <c r="J141" i="2"/>
  <c r="J118" i="2"/>
  <c r="BK92" i="2"/>
  <c r="J104" i="3"/>
  <c r="BK375" i="2"/>
  <c r="BK339" i="2"/>
  <c r="BK310" i="2"/>
  <c r="J297" i="2"/>
  <c r="BK277" i="2"/>
  <c r="J266" i="2"/>
  <c r="BK245" i="2"/>
  <c r="BK200" i="2"/>
  <c r="J177" i="2"/>
  <c r="BK118" i="2"/>
  <c r="BK105" i="2"/>
  <c r="R255" i="2" l="1"/>
  <c r="P255" i="2"/>
  <c r="BK91" i="2"/>
  <c r="BK214" i="2"/>
  <c r="J214" i="2" s="1"/>
  <c r="J62" i="2" s="1"/>
  <c r="P214" i="2"/>
  <c r="BK84" i="3"/>
  <c r="J84" i="3"/>
  <c r="J61" i="3" s="1"/>
  <c r="P84" i="3"/>
  <c r="R84" i="3"/>
  <c r="T84" i="3"/>
  <c r="P94" i="3"/>
  <c r="T91" i="2"/>
  <c r="R214" i="2"/>
  <c r="P265" i="2"/>
  <c r="R265" i="2"/>
  <c r="BK309" i="2"/>
  <c r="J309" i="2" s="1"/>
  <c r="J66" i="2" s="1"/>
  <c r="R309" i="2"/>
  <c r="BK321" i="2"/>
  <c r="J321" i="2" s="1"/>
  <c r="J67" i="2" s="1"/>
  <c r="T321" i="2"/>
  <c r="P362" i="2"/>
  <c r="T362" i="2"/>
  <c r="R94" i="3"/>
  <c r="R91" i="2"/>
  <c r="T214" i="2"/>
  <c r="BK265" i="2"/>
  <c r="J265" i="2"/>
  <c r="J65" i="2" s="1"/>
  <c r="T265" i="2"/>
  <c r="P309" i="2"/>
  <c r="T309" i="2"/>
  <c r="P321" i="2"/>
  <c r="R321" i="2"/>
  <c r="BK362" i="2"/>
  <c r="J362" i="2" s="1"/>
  <c r="J68" i="2" s="1"/>
  <c r="R362" i="2"/>
  <c r="BK94" i="3"/>
  <c r="J94" i="3" s="1"/>
  <c r="J62" i="3" s="1"/>
  <c r="P91" i="2"/>
  <c r="T94" i="3"/>
  <c r="F55" i="2"/>
  <c r="BE95" i="2"/>
  <c r="BE115" i="2"/>
  <c r="BE124" i="2"/>
  <c r="BE135" i="2"/>
  <c r="BE138" i="2"/>
  <c r="BE148" i="2"/>
  <c r="BE157" i="2"/>
  <c r="BE160" i="2"/>
  <c r="BE163" i="2"/>
  <c r="BE174" i="2"/>
  <c r="BE215" i="2"/>
  <c r="BE226" i="2"/>
  <c r="BE235" i="2"/>
  <c r="BE302" i="2"/>
  <c r="BE330" i="2"/>
  <c r="BE347" i="2"/>
  <c r="BE354" i="2"/>
  <c r="BE363" i="2"/>
  <c r="BE369" i="2"/>
  <c r="J52" i="3"/>
  <c r="J79" i="3"/>
  <c r="BE85" i="3"/>
  <c r="BE88" i="3"/>
  <c r="BE95" i="3"/>
  <c r="BE104" i="3"/>
  <c r="J86" i="2"/>
  <c r="BE102" i="2"/>
  <c r="BE105" i="2"/>
  <c r="BE210" i="2"/>
  <c r="BE222" i="2"/>
  <c r="BE231" i="2"/>
  <c r="BE273" i="2"/>
  <c r="BE281" i="2"/>
  <c r="BE286" i="2"/>
  <c r="BE293" i="2"/>
  <c r="BE297" i="2"/>
  <c r="BE313" i="2"/>
  <c r="BE327" i="2"/>
  <c r="BE341" i="2"/>
  <c r="BE350" i="2"/>
  <c r="BE356" i="2"/>
  <c r="BE358" i="2"/>
  <c r="BE366" i="2"/>
  <c r="BK251" i="2"/>
  <c r="J251" i="2" s="1"/>
  <c r="J63" i="2" s="1"/>
  <c r="BE91" i="3"/>
  <c r="BE109" i="3"/>
  <c r="BE115" i="3"/>
  <c r="E48" i="2"/>
  <c r="J83" i="2"/>
  <c r="BE97" i="2"/>
  <c r="BE99" i="2"/>
  <c r="BE111" i="2"/>
  <c r="BE118" i="2"/>
  <c r="BE153" i="2"/>
  <c r="BE169" i="2"/>
  <c r="BE177" i="2"/>
  <c r="BE180" i="2"/>
  <c r="BE183" i="2"/>
  <c r="BE219" i="2"/>
  <c r="BE247" i="2"/>
  <c r="BE252" i="2"/>
  <c r="BE256" i="2"/>
  <c r="BE316" i="2"/>
  <c r="BE325" i="2"/>
  <c r="BE332" i="2"/>
  <c r="BE336" i="2"/>
  <c r="BE339" i="2"/>
  <c r="BE372" i="2"/>
  <c r="BE375" i="2"/>
  <c r="BE378" i="2"/>
  <c r="BE382" i="2"/>
  <c r="BK255" i="2"/>
  <c r="J255" i="2" s="1"/>
  <c r="J64" i="2" s="1"/>
  <c r="BK381" i="2"/>
  <c r="J381" i="2" s="1"/>
  <c r="J69" i="2" s="1"/>
  <c r="E72" i="3"/>
  <c r="F79" i="3"/>
  <c r="BE101" i="3"/>
  <c r="BE92" i="2"/>
  <c r="BE108" i="2"/>
  <c r="BE121" i="2"/>
  <c r="BE127" i="2"/>
  <c r="BE141" i="2"/>
  <c r="BE150" i="2"/>
  <c r="BE166" i="2"/>
  <c r="BE186" i="2"/>
  <c r="BE194" i="2"/>
  <c r="BE197" i="2"/>
  <c r="BE200" i="2"/>
  <c r="BE204" i="2"/>
  <c r="BE207" i="2"/>
  <c r="BE229" i="2"/>
  <c r="BE239" i="2"/>
  <c r="BE245" i="2"/>
  <c r="BE261" i="2"/>
  <c r="BE266" i="2"/>
  <c r="BE270" i="2"/>
  <c r="BE277" i="2"/>
  <c r="BE290" i="2"/>
  <c r="BE306" i="2"/>
  <c r="BE310" i="2"/>
  <c r="BE318" i="2"/>
  <c r="BE322" i="2"/>
  <c r="BE334" i="2"/>
  <c r="BE344" i="2"/>
  <c r="BE98" i="3"/>
  <c r="BE107" i="3"/>
  <c r="BE112" i="3"/>
  <c r="F36" i="2"/>
  <c r="BC55" i="1" s="1"/>
  <c r="F34" i="2"/>
  <c r="BA55" i="1" s="1"/>
  <c r="F37" i="3"/>
  <c r="BD56" i="1" s="1"/>
  <c r="J34" i="3"/>
  <c r="AW56" i="1" s="1"/>
  <c r="F35" i="3"/>
  <c r="BB56" i="1" s="1"/>
  <c r="F36" i="3"/>
  <c r="BC56" i="1" s="1"/>
  <c r="F37" i="2"/>
  <c r="BD55" i="1" s="1"/>
  <c r="F34" i="3"/>
  <c r="BA56" i="1" s="1"/>
  <c r="F35" i="2"/>
  <c r="BB55" i="1" s="1"/>
  <c r="J34" i="2"/>
  <c r="AW55" i="1" s="1"/>
  <c r="P90" i="2" l="1"/>
  <c r="P89" i="2" s="1"/>
  <c r="AU55" i="1" s="1"/>
  <c r="R90" i="2"/>
  <c r="R89" i="2" s="1"/>
  <c r="T90" i="2"/>
  <c r="T89" i="2" s="1"/>
  <c r="T83" i="3"/>
  <c r="T82" i="3" s="1"/>
  <c r="R83" i="3"/>
  <c r="R82" i="3" s="1"/>
  <c r="P83" i="3"/>
  <c r="P82" i="3" s="1"/>
  <c r="AU56" i="1" s="1"/>
  <c r="AU54" i="1" s="1"/>
  <c r="BK90" i="2"/>
  <c r="BK89" i="2"/>
  <c r="J89" i="2" s="1"/>
  <c r="J59" i="2" s="1"/>
  <c r="J91" i="2"/>
  <c r="J61" i="2"/>
  <c r="BK83" i="3"/>
  <c r="BK82" i="3"/>
  <c r="J82" i="3" s="1"/>
  <c r="J30" i="3" s="1"/>
  <c r="AG56" i="1" s="1"/>
  <c r="J33" i="2"/>
  <c r="AV55" i="1" s="1"/>
  <c r="AT55" i="1" s="1"/>
  <c r="F33" i="3"/>
  <c r="AZ56" i="1" s="1"/>
  <c r="BA54" i="1"/>
  <c r="W30" i="1" s="1"/>
  <c r="BD54" i="1"/>
  <c r="W33" i="1" s="1"/>
  <c r="J33" i="3"/>
  <c r="AV56" i="1" s="1"/>
  <c r="AT56" i="1" s="1"/>
  <c r="BC54" i="1"/>
  <c r="AY54" i="1" s="1"/>
  <c r="BB54" i="1"/>
  <c r="W31" i="1"/>
  <c r="F33" i="2"/>
  <c r="AZ55" i="1" s="1"/>
  <c r="J39" i="3" l="1"/>
  <c r="J83" i="3"/>
  <c r="J60" i="3" s="1"/>
  <c r="J90" i="2"/>
  <c r="J60" i="2"/>
  <c r="J59" i="3"/>
  <c r="AN56" i="1"/>
  <c r="AW54" i="1"/>
  <c r="AK30" i="1"/>
  <c r="J30" i="2"/>
  <c r="AG55" i="1" s="1"/>
  <c r="AN55" i="1" s="1"/>
  <c r="W32" i="1"/>
  <c r="AX54" i="1"/>
  <c r="AZ54" i="1"/>
  <c r="AV54" i="1" s="1"/>
  <c r="AK29" i="1" s="1"/>
  <c r="J39" i="2" l="1"/>
  <c r="W29" i="1"/>
  <c r="AG54" i="1"/>
  <c r="AT54" i="1"/>
  <c r="AN54" i="1" l="1"/>
  <c r="AK26" i="1"/>
  <c r="AK35" i="1" s="1"/>
</calcChain>
</file>

<file path=xl/sharedStrings.xml><?xml version="1.0" encoding="utf-8"?>
<sst xmlns="http://schemas.openxmlformats.org/spreadsheetml/2006/main" count="3751" uniqueCount="893">
  <si>
    <t>Export Komplet</t>
  </si>
  <si>
    <t>VZ</t>
  </si>
  <si>
    <t>2.0</t>
  </si>
  <si>
    <t>ZAMOK</t>
  </si>
  <si>
    <t>False</t>
  </si>
  <si>
    <t>{6fc7b609-18e9-485d-8f88-e08896519fdf}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</si>
  <si>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</si>
  <si>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</si>
  <si>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</si>
  <si>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</si>
  <si>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</si>
  <si>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</si>
  <si>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</si>
  <si>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</si>
  <si>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PAV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</si>
  <si>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</si>
  <si>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</si>
  <si>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C1 v k.ú. Radišov</t>
  </si>
  <si>
    <t>KSO:</t>
  </si>
  <si>
    <t/>
  </si>
  <si>
    <t>CC-CZ:</t>
  </si>
  <si>
    <t>Místo:</t>
  </si>
  <si>
    <t xml:space="preserve"> </t>
  </si>
  <si>
    <t>Datum:</t>
  </si>
  <si>
    <t>1. 3. 2021</t>
  </si>
  <si>
    <t>Zadavatel:</t>
  </si>
  <si>
    <t>IČ:</t>
  </si>
  <si>
    <t>ČR-SPÚ, Pobočka Svitavy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</si>
  <si>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</si>
  <si>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</si>
  <si>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</si>
  <si>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</si>
  <si>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</si>
  <si>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</si>
  <si>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</si>
  <si>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</si>
  <si>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</si>
  <si>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</si>
  <si>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</si>
  <si>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</si>
  <si>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</si>
  <si>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</si>
  <si>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</si>
  <si>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</si>
  <si>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</si>
  <si>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</si>
  <si>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</si>
  <si>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</si>
  <si>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</si>
  <si>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</si>
  <si>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</si>
  <si>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</si>
  <si>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</si>
  <si>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</si>
  <si>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</si>
  <si>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</si>
  <si>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</si>
  <si>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</si>
  <si>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</si>
  <si>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</si>
  <si>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</si>
  <si>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</si>
  <si>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</si>
  <si>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</si>
  <si>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</si>
  <si>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</si>
  <si>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</si>
  <si>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</si>
  <si>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</si>
  <si>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</si>
  <si>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</si>
  <si>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</si>
  <si>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</si>
  <si>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</si>
  <si>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</si>
  <si>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</si>
  <si>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SO-101</t>
  </si>
  <si>
    <t>Polní cesta C1, KM 0,000-0,908, k.ú. Radišov</t>
  </si>
  <si>
    <t>STA</t>
  </si>
  <si>
    <t>1</t>
  </si>
  <si>
    <t>{cd3007cc-52bb-4597-a5fa-e2bcb46ec0a0}</t>
  </si>
  <si>
    <t>822 2</t>
  </si>
  <si>
    <t>2</t>
  </si>
  <si>
    <t>VON</t>
  </si>
  <si>
    <t>Vedlejší a ostatní náklady</t>
  </si>
  <si>
    <t>{17d91d63-588b-4f7f-8371-ba3d45d2d481}</t>
  </si>
  <si>
    <t>KRYCÍ LIST SOUPISU PRACÍ</t>
  </si>
  <si>
    <t>Objekt:</t>
  </si>
  <si>
    <t>SO-101 - Polní cesta C1, KM 0,000-0,908, k.ú. Radišov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</si>
  <si>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</si>
  <si>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</si>
  <si>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</si>
  <si>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</si>
  <si>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</si>
  <si>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</si>
  <si>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</si>
  <si>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</si>
  <si>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</si>
  <si>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</si>
  <si>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</si>
  <si>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</si>
  <si>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</si>
  <si>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</si>
  <si>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</si>
  <si>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</si>
  <si>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</si>
  <si>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</si>
  <si>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</si>
  <si>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</si>
  <si>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</si>
  <si>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</si>
  <si>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</si>
  <si>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</si>
  <si>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</si>
  <si>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</si>
  <si>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</si>
  <si>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</si>
  <si>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</si>
  <si>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</si>
  <si>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</si>
  <si>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</si>
  <si>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112101102</t>
  </si>
  <si>
    <t>Odstranění stromů listnatých průměru kmene do 500 mm</t>
  </si>
  <si>
    <t>kus</t>
  </si>
  <si>
    <t>CS ÚRS 2021 01</t>
  </si>
  <si>
    <t>4</t>
  </si>
  <si>
    <t>425971318</t>
  </si>
  <si>
    <t>PP</t>
  </si>
  <si>
    <t>Odstranění stromů s odřezáním kmene a s odvětvením listnatých, průměru kmene přes 300 do 500 mm</t>
  </si>
  <si>
    <t>VV</t>
  </si>
  <si>
    <t>"viz. A.11.2." 8,0</t>
  </si>
  <si>
    <t>112155221</t>
  </si>
  <si>
    <t>Štěpkování solitérních stromků a větví průměru kmene do 500 mm s naložením</t>
  </si>
  <si>
    <t>-240044836</t>
  </si>
  <si>
    <t>Štěpkování s naložením na dopravní prostředek a odvozem do 20 km stromků a větví solitérů, průměru kmene přes 300 do 500 mm</t>
  </si>
  <si>
    <t>3</t>
  </si>
  <si>
    <t>112201102</t>
  </si>
  <si>
    <t>Odstranění pařezů D do 500 mm</t>
  </si>
  <si>
    <t>127130023</t>
  </si>
  <si>
    <t>Odstranění pařezů strojně s jejich vykopáním, vytrháním nebo odstřelením průměru přes 300 do 500 mm</t>
  </si>
  <si>
    <t>113107242</t>
  </si>
  <si>
    <t>Odstranění podkladu živičného tl 100 mm strojně pl přes 200 m2</t>
  </si>
  <si>
    <t>m2</t>
  </si>
  <si>
    <t>1799823602</t>
  </si>
  <si>
    <t>Odstranění podkladů nebo krytů strojně plochy jednotlivě přes 200 m2 s přemístěním hmot na skládku na vzdálenost do 20 m nebo s naložením na dopravní prostředek živičných, o tl. vrstvy přes 50 do 100 mm</t>
  </si>
  <si>
    <t>"viz. Tabulka kubatur C.1.2.6. " 298,0/0,1</t>
  </si>
  <si>
    <t>5</t>
  </si>
  <si>
    <t>115101201</t>
  </si>
  <si>
    <t>Čerpání vody na dopravní výšku do 10 m průměrný přítok do 500 l/min</t>
  </si>
  <si>
    <t>hod</t>
  </si>
  <si>
    <t>1430446730</t>
  </si>
  <si>
    <t>Čerpání vody na dopravní výšku do 10 m s uvažovaným průměrným přítokem do 500 l/min</t>
  </si>
  <si>
    <t>"propustky" 2*50,0</t>
  </si>
  <si>
    <t>6</t>
  </si>
  <si>
    <t>119001401</t>
  </si>
  <si>
    <t>Dočasné zajištění potrubí ocelového nebo litinového DN do 200 mm</t>
  </si>
  <si>
    <t>m</t>
  </si>
  <si>
    <t>-642600329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</si>
  <si>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ocelového nebo litinového, jmenovité světlosti DN do 200 mm</t>
  </si>
  <si>
    <t>"křížení s vodovodem - viz. C.1.1.a." 7,0</t>
  </si>
  <si>
    <t>7</t>
  </si>
  <si>
    <t>119001421</t>
  </si>
  <si>
    <t>Dočasné zajištění kabelů a kabelových tratí ze 3 volně ložených kabelů</t>
  </si>
  <si>
    <t>-1353620264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</si>
  <si>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</si>
  <si>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"křížení s kabelem Cetin - viz. C.1.2.1." 7+7+10+7+7+7+7+7</t>
  </si>
  <si>
    <t>8</t>
  </si>
  <si>
    <t>122251101</t>
  </si>
  <si>
    <t>Odkopávky a prokopávky nezapažené v hornině třídy těžitelnosti I, skupiny 3 objem do 20 m3 strojně</t>
  </si>
  <si>
    <t>m3</t>
  </si>
  <si>
    <t>-372050763</t>
  </si>
  <si>
    <t>Odkopávky a prokopávky nezapažené strojně v hornině třídy těžitelnosti I skupiny 3 do 20 m3</t>
  </si>
  <si>
    <t>"zrušení zajímkování TP - viz. C.1.2.5." 0,8*1,0*0,5</t>
  </si>
  <si>
    <t>"zrušení zajímkování TP - viz. C.1.2.6. " 2,7*2,0*1,0</t>
  </si>
  <si>
    <t>9</t>
  </si>
  <si>
    <t>122252206</t>
  </si>
  <si>
    <t>Odkopávky a prokopávky nezapažené pro silnice a dálnice v hornině třídy těžitelnosti I objem do 5000 m3 strojně</t>
  </si>
  <si>
    <t>-1557358052</t>
  </si>
  <si>
    <t>Odkopávky a prokopávky nezapažené pro silnice a dálnice strojně v hornině třídy těžitelnosti I přes 1 000 do 5 000 m3</t>
  </si>
  <si>
    <t>"viz. Tabulka kubatur C.1.2.7." 1449,0</t>
  </si>
  <si>
    <t>10</t>
  </si>
  <si>
    <t>131251100</t>
  </si>
  <si>
    <t>Hloubení jam nezapažených v hornině třídy těžitelnosti I, skupiny 3 objem do 20 m3 strojně</t>
  </si>
  <si>
    <t>769127747</t>
  </si>
  <si>
    <t>Hloubení nezapažených jam a zářezů strojně s urovnáním dna do předepsaného profilu a spádu v hornině třídy těžitelnosti I skupiny 3 do 20 m3</t>
  </si>
  <si>
    <t>"předpolí TP - viz. C.1.2.5." 2,6*3,5*0,35*2</t>
  </si>
  <si>
    <t>11</t>
  </si>
  <si>
    <t>131351100</t>
  </si>
  <si>
    <t>Hloubení jam nezapažených v hornině třídy těžitelnosti II, skupiny 4 objem do 20 m3 strojně</t>
  </si>
  <si>
    <t>-556630032</t>
  </si>
  <si>
    <t>Hloubení nezapažených jam a zářezů strojně s urovnáním dna do předepsaného profilu a spádu v hornině třídy těžitelnosti II skupiny 4 do 20 m3</t>
  </si>
  <si>
    <t>"předpolí TP - viz. C.1.2.6." 3,6*4,7*0,35</t>
  </si>
  <si>
    <t>12</t>
  </si>
  <si>
    <t>132251104</t>
  </si>
  <si>
    <t>Hloubení rýh nezapažených  š do 800 mm v hornině třídy těžitelnosti I, skupiny 3 objem přes 100 m3 strojně</t>
  </si>
  <si>
    <t>2022341177</t>
  </si>
  <si>
    <t>Hloubení nezapažených rýh šířky do 800 mm strojně s urovnáním dna do předepsaného profilu a spádu v hornině třídy těžitelnosti I skupiny 3 přes 100 m3</t>
  </si>
  <si>
    <t>"drenáž - viz. Tabulka kubatur C.1.2.7. " 188,0</t>
  </si>
  <si>
    <t>13</t>
  </si>
  <si>
    <t>132251251</t>
  </si>
  <si>
    <t>Hloubení rýh nezapažených š do 2000 mm v hornině třídy těžitelnosti I, skupiny 3 objem do 20 m3 strojně</t>
  </si>
  <si>
    <t>-1742802560</t>
  </si>
  <si>
    <t>Hloubení nezapažených rýh šířky přes 800 do 2 000 mm strojně s urovnáním dna do předepsaného profilu a spádu v hornině třídy těžitelnosti I skupiny 3 do 20 m3</t>
  </si>
  <si>
    <t>"křížení s vodovodem - viz. C.1.1.a." 7,0*1,1*1,4</t>
  </si>
  <si>
    <t>"práh předpolí TP - viz. C.1.2.5." 4,0*0,9*0,25*2</t>
  </si>
  <si>
    <t>"práh předpolí - viz. C.1.2.6. (50%)" 5,2*0,9*0,45</t>
  </si>
  <si>
    <t>"čelo TP - viz. C.1.2.5. " 2,84*1,1*1,2*2</t>
  </si>
  <si>
    <t>"čelo TP - viz. C.1.2.6. (odpočet bourání)" 6,5*1,1*1,5-3,0</t>
  </si>
  <si>
    <t>"trubka TP - viz. C.1.2.5. " 4,0*1,4*1,25</t>
  </si>
  <si>
    <t>14</t>
  </si>
  <si>
    <t>132251253</t>
  </si>
  <si>
    <t>Hloubení rýh nezapažených š do 2000 mm v hornině třídy těžitelnosti I, skupiny 3 objem do 100 m3 strojně</t>
  </si>
  <si>
    <t>-1718866204</t>
  </si>
  <si>
    <t>Hloubení nezapažených rýh šířky přes 800 do 2 000 mm strojně s urovnáním dna do předepsaného profilu a spádu v hornině třídy těžitelnosti I skupiny 3 přes 50 do 100 m3</t>
  </si>
  <si>
    <t>"křížení s kabelem Cetin - viz. C.1.2.1." 59,0*1,1*1,1</t>
  </si>
  <si>
    <t>132351251</t>
  </si>
  <si>
    <t>Hloubení rýh nezapažených š do 2000 mm v hornině třídy těžitelnosti II, skupiny 4 objem do 20 m3 strojně</t>
  </si>
  <si>
    <t>-799369834</t>
  </si>
  <si>
    <t>Hloubení nezapažených rýh šířky přes 800 do 2 000 mm strojně s urovnáním dna do předepsaného profilu a spádu v hornině třídy těžitelnosti II skupiny 4 do 20 m3</t>
  </si>
  <si>
    <t>16</t>
  </si>
  <si>
    <t>139001101</t>
  </si>
  <si>
    <t>Příplatek za ztížení vykopávky v blízkosti podzemního vedení</t>
  </si>
  <si>
    <t>-619076423</t>
  </si>
  <si>
    <t>Příplatek k cenám hloubených vykopávek za ztížení vykopávky v blízkosti podzemního vedení nebo výbušnin pro jakoukoliv třídu horniny</t>
  </si>
  <si>
    <t>"křížení s kabelem Cetin - viz. C.1.2.1." 59,0*(1,1*1,1+2,0*0,5)</t>
  </si>
  <si>
    <t>"souběh s kabelem Cetin - viz. C.1.1.a." (548,0+110,0)*1,1*0,5</t>
  </si>
  <si>
    <t>"souběh a křížení s kabelem veřejného osvětlení - viz. C.1.1.a." 908*1,1*0,5</t>
  </si>
  <si>
    <t>"křížení s vodovodem - viz. C.1.1.a." 25,0*1,5*0,5+7,0*(1,1*1,4+2,0*0,5)</t>
  </si>
  <si>
    <t>"čelo TP - viz. C.1.2.6. (okolo stávaj. trubky)" 2,0*0,6*1,5</t>
  </si>
  <si>
    <t>17</t>
  </si>
  <si>
    <t>162201422</t>
  </si>
  <si>
    <t>Vodorovné přemístění pařezů do 1 km D do 500 mm</t>
  </si>
  <si>
    <t>1328513224</t>
  </si>
  <si>
    <t>Vodorovné přemístění větví, kmenů nebo pařezů s naložením, složením a dopravou do 1000 m pařezů kmenů, průměru přes 300 do 500 mm</t>
  </si>
  <si>
    <t>18</t>
  </si>
  <si>
    <t>162301972</t>
  </si>
  <si>
    <t>Příplatek k vodorovnému přemístění pařezů D 500 mm ZKD 1 km</t>
  </si>
  <si>
    <t>-1235908823</t>
  </si>
  <si>
    <t>Vodorovné přemístění větví, kmenů nebo pařezů s naložením, složením a dopravou Příplatek k cenám za každých dalších i započatých 1000 m přes 1000 m pařezů kmenů, průměru přes 300 do 500 mm</t>
  </si>
  <si>
    <t>26*8</t>
  </si>
  <si>
    <t>19</t>
  </si>
  <si>
    <t>162751117</t>
  </si>
  <si>
    <t>Vodorovné přemístění do 10000 m výkopku/sypaniny z horniny třídy těžitelnosti I, skupiny 1 až 3</t>
  </si>
  <si>
    <t>-2107050732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</si>
  <si>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</si>
  <si>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"přebytečná zemina" 1449,0+6,4+188,0+36,9+71,4-(25,8-7,3)</t>
  </si>
  <si>
    <t>"odpočet zeminy na ohumusování" -929,0*0,1</t>
  </si>
  <si>
    <t>20</t>
  </si>
  <si>
    <t>162751119</t>
  </si>
  <si>
    <t>Příplatek k vodorovnému přemístění výkopku/sypaniny z horniny třídy těžitelnosti I, skupiny 1 až 3 ZKD 1000 m přes 10000 m</t>
  </si>
  <si>
    <t>1936433998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</si>
  <si>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</si>
  <si>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17*1640,3</t>
  </si>
  <si>
    <t>162751137</t>
  </si>
  <si>
    <t>Vodorovné přemístění do 10000 m výkopku/sypaniny z horniny třídy těžitelnosti II, skupiny 4 a 5</t>
  </si>
  <si>
    <t>-741448184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</si>
  <si>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</si>
  <si>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"přebytečná zemina" 5,9+2,1</t>
  </si>
  <si>
    <t>22</t>
  </si>
  <si>
    <t>162751139</t>
  </si>
  <si>
    <t>Příplatek k vodorovnému přemístění výkopku/sypaniny z horniny třídy těžitelnosti II, skupiny 4 a 5 ZKD 1000 m přes 10000 m</t>
  </si>
  <si>
    <t>-1271041443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</si>
  <si>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</si>
  <si>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17*8,0</t>
  </si>
  <si>
    <t>23</t>
  </si>
  <si>
    <t>167151101</t>
  </si>
  <si>
    <t>Nakládání výkopku z hornin třídy těžitelnosti I, skupiny 1 až 3 do 100 m3</t>
  </si>
  <si>
    <t>-2101378215</t>
  </si>
  <si>
    <t>Nakládání, skládání a překládání neulehlého výkopku nebo sypaniny strojně nakládání, množství do 100 m3, z horniny třídy těžitelnosti I, skupiny 1 až 3</t>
  </si>
  <si>
    <t>"přebytečná zemina" 6,4+36,9+71,4-(25,8-7,3)</t>
  </si>
  <si>
    <t>24</t>
  </si>
  <si>
    <t>171153101</t>
  </si>
  <si>
    <t>Zemní hrázky melioračních kanálů z horniny třídy těžitelnosti I a II, skupiny 1 až 4</t>
  </si>
  <si>
    <t>696728667</t>
  </si>
  <si>
    <t>Zemní hrázky přívodních a odpadních melioračních kanálů zhutňované po vrstvách tloušťky 200 mm s přemístěním sypaniny do 20 m nebo s jejím přehozením do 3 m z hornin třídy těžitelnosti I a II, skupiny 1 až 4</t>
  </si>
  <si>
    <t>P</t>
  </si>
  <si>
    <t>Poznámka k položce:_x000D_
Bude použita zemina z výkopu.</t>
  </si>
  <si>
    <t>"zajímkování TP - viz. C.1.2.5." 0,8*1,0*0,5</t>
  </si>
  <si>
    <t>"zajímkování TP - viz. C.1.2.6. " 2,7*2,0*1,0</t>
  </si>
  <si>
    <t>25</t>
  </si>
  <si>
    <t>171201221</t>
  </si>
  <si>
    <t>Poplatek za uložení na skládce (skládkovné) zeminy a kamení kód odpadu 17 05 04</t>
  </si>
  <si>
    <t>t</t>
  </si>
  <si>
    <t>-1578750180</t>
  </si>
  <si>
    <t>Poplatek za uložení stavebního odpadu na skládce (skládkovné) zeminy a kamení zatříděného do Katalogu odpadů pod kódem 17 05 04</t>
  </si>
  <si>
    <t>"přebytečná zemina" 1648,3*1,8</t>
  </si>
  <si>
    <t>26</t>
  </si>
  <si>
    <t>171209005-R</t>
  </si>
  <si>
    <t>Skládkovné - pařezy</t>
  </si>
  <si>
    <t>-973338943</t>
  </si>
  <si>
    <t>"pařezy" 8*0,100</t>
  </si>
  <si>
    <t>27</t>
  </si>
  <si>
    <t>171251201</t>
  </si>
  <si>
    <t>Uložení sypaniny na skládky nebo meziskládky</t>
  </si>
  <si>
    <t>-664414852</t>
  </si>
  <si>
    <t>Uložení sypaniny na skládky nebo meziskládky bez hutnění s upravením uložené sypaniny do předepsaného tvaru</t>
  </si>
  <si>
    <t>"přebytečná zemina" 1640,3+8,0</t>
  </si>
  <si>
    <t>28</t>
  </si>
  <si>
    <t>M</t>
  </si>
  <si>
    <t>58343959</t>
  </si>
  <si>
    <t>kamenivo drcené hrubé frakce 32/63</t>
  </si>
  <si>
    <t>2079593697</t>
  </si>
  <si>
    <t>7,32*1,7*1,01</t>
  </si>
  <si>
    <t>29</t>
  </si>
  <si>
    <t>174151101</t>
  </si>
  <si>
    <t>Zásyp jam, šachet rýh nebo kolem objektů sypaninou se zhutněním</t>
  </si>
  <si>
    <t>-989403949</t>
  </si>
  <si>
    <t>Zásyp sypaninou z jakékoliv horniny strojně s uložením výkopku ve vrstvách se zhutněním jam, šachet, rýh nebo kolem objektů v těchto vykopávkách</t>
  </si>
  <si>
    <t>"křížení s vodovodem - viz. C.1.1.a. (kamenivo)" 7,0*1,1*0,95</t>
  </si>
  <si>
    <t>"práh předpolí TP - viz. C.1.2.5. (zemina)" 3,9*0,3*(0,25+0,6)*2</t>
  </si>
  <si>
    <t>"práh předpolí - viz. C.1.2.6. (zemina) " 5,0*0,3*(0,45+0,8)</t>
  </si>
  <si>
    <t>"čelo TP - viz. C.1.2.5. (zemina)" 2,84*0,6*1,2*2</t>
  </si>
  <si>
    <t>"čelo TP - viz. C.1.2.6. (zemina)" 6,5*0,6*1,5</t>
  </si>
  <si>
    <t>"trubka TP - viz. C.1.2.5. (zemina) " 4,0*(1,4*1,25-(0,75*0,47+3,14*0,37*0,37/2))</t>
  </si>
  <si>
    <t>30</t>
  </si>
  <si>
    <t>181411123</t>
  </si>
  <si>
    <t>Založení lučního trávníku výsevem plochy do 1000 m2 ve svahu do 1:1</t>
  </si>
  <si>
    <t>-216193313</t>
  </si>
  <si>
    <t>Založení trávníku na půdě předem připravené plochy do 1000 m2 výsevem včetně utažení lučního na svahu přes 1:2 do 1:1</t>
  </si>
  <si>
    <t>"SV+SN - viz. Tabulka kubatur C.1.2.7. " 440,0+489,0</t>
  </si>
  <si>
    <t>31</t>
  </si>
  <si>
    <t>00572474</t>
  </si>
  <si>
    <t>osivo směs travní krajinná-svahová</t>
  </si>
  <si>
    <t>kg</t>
  </si>
  <si>
    <t>284900747</t>
  </si>
  <si>
    <t>929*0,02*1,03</t>
  </si>
  <si>
    <t>32</t>
  </si>
  <si>
    <t>181951112</t>
  </si>
  <si>
    <t>Úprava pláně v hornině třídy těžitelnosti I, skupiny 1 až 3 se zhutněním strojně</t>
  </si>
  <si>
    <t>969357434</t>
  </si>
  <si>
    <t>Úprava pláně vyrovnáním výškových rozdílů strojně v hornině třídy těžitelnosti I, skupiny 1 až 3 se zhutněním</t>
  </si>
  <si>
    <t>"viz. Tabulka kubatur C.1.2.7. " 4197,0</t>
  </si>
  <si>
    <t>"přípočty - viz. C.1.2.1. " 42+6+19+42+9+14+14+18+12+53+8+5+5+13+14+22+8+20+8+15+35+7+17+5+46+18+55</t>
  </si>
  <si>
    <t>33</t>
  </si>
  <si>
    <t>182151111</t>
  </si>
  <si>
    <t>Svahování v zářezech v hornině třídy těžitelnosti I, skupiny 1 až 3 strojně</t>
  </si>
  <si>
    <t>1037194408</t>
  </si>
  <si>
    <t>Svahování trvalých svahů do projektovaných profilů strojně s potřebným přemístěním výkopku při svahování v zářezech v hornině třídy těžitelnosti I, skupiny 1 až 3</t>
  </si>
  <si>
    <t>"viz. Tabulka kubatur C.1.2.7. " 440,0</t>
  </si>
  <si>
    <t>34</t>
  </si>
  <si>
    <t>182251101</t>
  </si>
  <si>
    <t>Svahování násypů strojně</t>
  </si>
  <si>
    <t>2027149237</t>
  </si>
  <si>
    <t>Svahování trvalých svahů do projektovaných profilů strojně s potřebným přemístěním výkopku při svahování násypů v jakékoliv hornině</t>
  </si>
  <si>
    <t>"viz. Tabulka kubatur C.1.2.7. " 489,0</t>
  </si>
  <si>
    <t>35</t>
  </si>
  <si>
    <t>182351133</t>
  </si>
  <si>
    <t>Rozprostření ornice pl přes 500 m2 ve svahu nad 1:5 tl vrstvy do 200 mm strojně</t>
  </si>
  <si>
    <t>2000110136</t>
  </si>
  <si>
    <t>Rozprostření a urovnání ornice ve svahu sklonu přes 1:5 strojně při souvislé ploše přes 500 m2, tl. vrstvy do 200 mm</t>
  </si>
  <si>
    <t>Poznámka k položce:_x000D_
Na ohumusování bude použita zemina z výkopu.</t>
  </si>
  <si>
    <t>Zakládání</t>
  </si>
  <si>
    <t>36</t>
  </si>
  <si>
    <t>211561111</t>
  </si>
  <si>
    <t>Výplň odvodňovacích žeber nebo trativodů kamenivem hrubým drceným frakce 4 až 16 mm</t>
  </si>
  <si>
    <t>-1268864414</t>
  </si>
  <si>
    <t>Výplň kamenivem do rýh odvodňovacích žeber nebo trativodů bez zhutnění, s úpravou povrchu výplně kamenivem hrubým drceným frakce 4 až 16 mm</t>
  </si>
  <si>
    <t xml:space="preserve">Poznámka k položce:_x000D_
ŠD fr. 8-16 mm_x000D_
</t>
  </si>
  <si>
    <t>37</t>
  </si>
  <si>
    <t>212755214</t>
  </si>
  <si>
    <t>Trativody z drenážních trubek plastových flexibilních D 100 mm bez lože</t>
  </si>
  <si>
    <t>-592191845</t>
  </si>
  <si>
    <t>Trativody bez lože z drenážních trubek plastových flexibilních D 100 mm</t>
  </si>
  <si>
    <t>"viz. C.1.2.1." 908,0</t>
  </si>
  <si>
    <t>38</t>
  </si>
  <si>
    <t>273311124</t>
  </si>
  <si>
    <t>Základové desky z betonu prostého C 12/15</t>
  </si>
  <si>
    <t>2013295945</t>
  </si>
  <si>
    <t>Základové konstrukce z betonu prostého desky ve výkopu nebo na hlavách pilot C 12/15</t>
  </si>
  <si>
    <t>Poznámka k položce:_x000D_
- lze nahradit C 8/10</t>
  </si>
  <si>
    <t>"čelo TP - viz. C.1.2.6." 6,5*0,5*0,1+(0,55*0,55/2+0,45*0,45/2)*1,2</t>
  </si>
  <si>
    <t>39</t>
  </si>
  <si>
    <t>273354111</t>
  </si>
  <si>
    <t>Bednění základových desek - zřízení</t>
  </si>
  <si>
    <t>89556739</t>
  </si>
  <si>
    <t>Bednění základových konstrukcí desek zřízení</t>
  </si>
  <si>
    <t>"čelo TP - viz. C.1.2.6." (6,5+0,5)*2*0,1+(0,55*0,55/2+0,45*0,45/2)*2</t>
  </si>
  <si>
    <t>40</t>
  </si>
  <si>
    <t>273354211</t>
  </si>
  <si>
    <t>Bednění základových desek - odstranění</t>
  </si>
  <si>
    <t>1817571125</t>
  </si>
  <si>
    <t>Bednění základových konstrukcí desek odstranění bednění</t>
  </si>
  <si>
    <t>41</t>
  </si>
  <si>
    <t>274311125</t>
  </si>
  <si>
    <t>Základové pasy, prahy, věnce a ostruhy z betonu prostého C 16/20</t>
  </si>
  <si>
    <t>-1398573308</t>
  </si>
  <si>
    <t>Základové konstrukce z betonu prostého pasy, prahy, věnce a ostruhy ve výkopu nebo na hlavách pilot C 16/20</t>
  </si>
  <si>
    <t>"práh předpolí TP - viz. C.1.2.5." 3,9*0,3*0,6*2</t>
  </si>
  <si>
    <t>"základ čela TP - viz. C.1.2.5." 2,84*0,5*0,8*2</t>
  </si>
  <si>
    <t>42</t>
  </si>
  <si>
    <t>274321115</t>
  </si>
  <si>
    <t>Základové pasy, prahy, věnce a ostruhy mostních konstrukcí ze ŽB C 16/20</t>
  </si>
  <si>
    <t>-1414791673</t>
  </si>
  <si>
    <t>Základové konstrukce z betonu železového pásy, prahy, věnce a ostruhy ve výkopu nebo na hlavách pilot C 16/20</t>
  </si>
  <si>
    <t>"práh předpolí - viz. C.1.2.6. " 5,0*0,3*0,8</t>
  </si>
  <si>
    <t>"čelo TP - viz. C.1.2.6." 6,5*(0,5*2,3+0,55*0,15)-3,14*0,51*0,51*0,5</t>
  </si>
  <si>
    <t>43</t>
  </si>
  <si>
    <t>274354111</t>
  </si>
  <si>
    <t>Bednění základových pasů - zřízení</t>
  </si>
  <si>
    <t>-1607861523</t>
  </si>
  <si>
    <t>Bednění základových konstrukcí pasů, prahů, věnců a ostruh zřízení</t>
  </si>
  <si>
    <t>"práh předpolí TP - viz. C.1.2.5." (3,9+0,3)*2*0,6*2</t>
  </si>
  <si>
    <t>"práh předpolí - viz. C.1.2.6. " (5,0+0,3)*2*0,8</t>
  </si>
  <si>
    <t>"základ čela TP - viz. C.1.2.5." (2,84+0,5)*2*0,8*2</t>
  </si>
  <si>
    <t>"čelo TP - viz. C.1.2.6." (6,5+0,5)*2*2,3+(6,5+0,55)*2*0,15+6,5*0,05</t>
  </si>
  <si>
    <t>44</t>
  </si>
  <si>
    <t>274354211</t>
  </si>
  <si>
    <t>Bednění základových pasů - odstranění</t>
  </si>
  <si>
    <t>-975824641</t>
  </si>
  <si>
    <t>Bednění základových konstrukcí pasů, prahů, věnců a ostruh odstranění bednění</t>
  </si>
  <si>
    <t>45</t>
  </si>
  <si>
    <t>274361412</t>
  </si>
  <si>
    <t>Výztuž základových pasů, prahů, věnců a ostruh ze svařovaných sítí do 6 kg/m2</t>
  </si>
  <si>
    <t>-1016935033</t>
  </si>
  <si>
    <t>Výztuž základových konstrukcí pasů, prahů, věnců a ostruh ze svařovaných sítí, hmotnosti přes 3,5 do 6 kg/m2</t>
  </si>
  <si>
    <t>"práh předpolí - viz. C.1.2.6. " 4,9*0,7*2*5,4*0,001</t>
  </si>
  <si>
    <t>"čelo TP - viz. C.1.2.6." (6,4*2,35+6,4*0,45)*2*5,4*0,001</t>
  </si>
  <si>
    <t>Svislé a kompletní konstrukce</t>
  </si>
  <si>
    <t>46</t>
  </si>
  <si>
    <t>321213345</t>
  </si>
  <si>
    <t>Zdivo nadzákladové z lomového kamene vodních staveb obkladní s vyspárováním</t>
  </si>
  <si>
    <t>1939384583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</si>
  <si>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</si>
  <si>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"čelo TP - viz. C.1.2.5." 2,84*0,5*1,01*2-3,14*0,27*0,27*0,5*2</t>
  </si>
  <si>
    <t>Vodorovné konstrukce</t>
  </si>
  <si>
    <t>47</t>
  </si>
  <si>
    <t>451317111</t>
  </si>
  <si>
    <t>Podklad pod dlažbu z betonu prostého pro prostředí s mrazovými cykly C 25/30 tl do 100 mm</t>
  </si>
  <si>
    <t>441564044</t>
  </si>
  <si>
    <t>Podklad pod dlažbu z betonu prostého pro prostředí s mrazovými cykly tř. C 25/30 tl. do 100 mm</t>
  </si>
  <si>
    <t>Poznámka k položce:_x000D_
- lze nahradit C 16/20</t>
  </si>
  <si>
    <t>"předpolí TP - viz. C.1.2.5." 2,0*3,4*2</t>
  </si>
  <si>
    <t>"předpolí TP - viz. C.1.2.6." 3,0*4,67</t>
  </si>
  <si>
    <t>48</t>
  </si>
  <si>
    <t>465513227</t>
  </si>
  <si>
    <t>Dlažba z lomového kamene na cementovou maltu s vyspárováním tl 250 mm pro hráze</t>
  </si>
  <si>
    <t>-803542640</t>
  </si>
  <si>
    <t>Dlažba z lomového kamene lomařsky upraveného na cementovou maltu, s vyspárováním cementovou maltou, tl. kamene 250 mm</t>
  </si>
  <si>
    <t>Komunikace pozemní</t>
  </si>
  <si>
    <t>49</t>
  </si>
  <si>
    <t>561041121</t>
  </si>
  <si>
    <t>Zřízení podkladu ze zeminy upravené vápnem, cementem, směsnými pojivy tl 300 mm plochy do 5000 m2</t>
  </si>
  <si>
    <t>-247100702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</si>
  <si>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250 do 300 mm</t>
  </si>
  <si>
    <t>"viz. vzor. řezy C.1.2.4. " 908,0*4,18</t>
  </si>
  <si>
    <t>50</t>
  </si>
  <si>
    <t>58530170</t>
  </si>
  <si>
    <t>vápno nehašené CL 90-Q pro úpravu zemin standardní</t>
  </si>
  <si>
    <t>10204428</t>
  </si>
  <si>
    <t>"3% = 15,9 kg/m2" 4325,44*15,9*0,001</t>
  </si>
  <si>
    <t>51</t>
  </si>
  <si>
    <t>564752111</t>
  </si>
  <si>
    <t>Podklad z vibrovaného štěrku VŠ tl 150 mm</t>
  </si>
  <si>
    <t>818674558</t>
  </si>
  <si>
    <t>Podklad nebo kryt z vibrovaného štěrku VŠ s rozprostřením, vlhčením a zhutněním, po zhutnění tl. 150 mm</t>
  </si>
  <si>
    <t>"viz. vzor. řezy C.1.2.4. " 908,0*4,5</t>
  </si>
  <si>
    <t>52</t>
  </si>
  <si>
    <t>564831111</t>
  </si>
  <si>
    <t>Podklad ze štěrkodrtě ŠD tl 100 mm</t>
  </si>
  <si>
    <t>597037426</t>
  </si>
  <si>
    <t>Podklad ze štěrkodrti ŠD s rozprostřením a zhutněním, po zhutnění tl. 100 mm</t>
  </si>
  <si>
    <t>Poznámka k položce:_x000D_
ŠD fr 32-63 mm</t>
  </si>
  <si>
    <t>"dosypání ŠD - viz. Tabulka kubatur C.1.2.7." 124,0/0,1</t>
  </si>
  <si>
    <t>53</t>
  </si>
  <si>
    <t>564861111</t>
  </si>
  <si>
    <t>Podklad ze štěrkodrtě ŠD tl 200 mm</t>
  </si>
  <si>
    <t>801015134</t>
  </si>
  <si>
    <t>Podklad ze štěrkodrti ŠD s rozprostřením a zhutněním, po zhutnění tl. 200 mm</t>
  </si>
  <si>
    <t>"viz. vzor. řezy C.1.2.4. " 703,0*4,8+205,0*4,73</t>
  </si>
  <si>
    <t>54</t>
  </si>
  <si>
    <t>565135121</t>
  </si>
  <si>
    <t>Asfaltový beton vrstva podkladní ACP 16+ (obalované kamenivo OKS) tl 50 mm š přes 3 m</t>
  </si>
  <si>
    <t>-2026542160</t>
  </si>
  <si>
    <t>Asfaltový beton vrstva podkladní ACP 16+ (obalované kamenivo střednězrnné - OKS) s rozprostřením a zhutněním v pruhu šířky přes 3 m, po zhutnění tl. 50 mm</t>
  </si>
  <si>
    <t>"viz. vzor. řezy C.1.2.4. " 908,0*3,7</t>
  </si>
  <si>
    <t>55</t>
  </si>
  <si>
    <t>569721112</t>
  </si>
  <si>
    <t>Zpevnění krajnic kamenivem drceným tl 90 mm</t>
  </si>
  <si>
    <t>29771817</t>
  </si>
  <si>
    <t>Zpevnění krajnic nebo komunikací pro pěší s rozprostřením a zhutněním, po zhutnění kamenivem drceným tl. 90 mm</t>
  </si>
  <si>
    <t>"viz. vzor. řezy C.1.2.4. " 908,0*0,25*2</t>
  </si>
  <si>
    <t>56</t>
  </si>
  <si>
    <t>573211112</t>
  </si>
  <si>
    <t>Postřik živičný spojovací z asfaltu v množství 0,70 kg/m2</t>
  </si>
  <si>
    <t>417940197</t>
  </si>
  <si>
    <t>Postřik spojovací PS bez posypu kamenivem z asfaltu silničního, v množství 0,70 kg/m2</t>
  </si>
  <si>
    <t>"viz. vzor. řezy C.1.2.4. " 908,0*3,77</t>
  </si>
  <si>
    <t>57</t>
  </si>
  <si>
    <t>573231106</t>
  </si>
  <si>
    <t>Postřik živičný spojovací ze silniční emulze v množství 0,30 kg/m2</t>
  </si>
  <si>
    <t>1611867145</t>
  </si>
  <si>
    <t>Postřik spojovací PS bez posypu kamenivem ze silniční emulze, v množství 0,30 kg/m2</t>
  </si>
  <si>
    <t>Poznámka k položce:_x000D_
Množství je zvýšeno o podíl vody v emulzi, množství zbytkového asfaltu 0,2 kg/m2._x000D_
- kationaktivní asfaltová emulze</t>
  </si>
  <si>
    <t>"viz. vzor. řezy C.1.2.4. " 908,0*3,62</t>
  </si>
  <si>
    <t>58</t>
  </si>
  <si>
    <t>577134221</t>
  </si>
  <si>
    <t>Asfaltový beton vrstva obrusná ACO 11 (ABS) tř. II tl 40 mm š přes 3 m z nemodifikovaného asfaltu</t>
  </si>
  <si>
    <t>-764751455</t>
  </si>
  <si>
    <t>Asfaltový beton vrstva obrusná ACO 11 (ABS) s rozprostřením a se zhutněním z nemodifikovaného asfaltu v pruhu šířky přes 3 m tř. II, po zhutnění tl. 40 mm</t>
  </si>
  <si>
    <t>"viz. vzor. řezy C.1.2.4. " 908,0*3,56</t>
  </si>
  <si>
    <t>59</t>
  </si>
  <si>
    <t>599142111</t>
  </si>
  <si>
    <t>Úprava zálivky dilatačních nebo pracovních spár v cementobetonovém krytu hl do 40 mm š do 40 mm</t>
  </si>
  <si>
    <t>-2017690117</t>
  </si>
  <si>
    <t>Úprava zálivky dilatačních nebo pracovních spár v cementobetonovém krytu, hloubky do 40 mm, šířky přes 20 do 40 mm</t>
  </si>
  <si>
    <t>"ZÚ+KÚ" 25,0+3,0</t>
  </si>
  <si>
    <t>Trubní vedení</t>
  </si>
  <si>
    <t>60</t>
  </si>
  <si>
    <t>899431111</t>
  </si>
  <si>
    <t>Výšková úprava uličního vstupu nebo vpusti do 200 mm zvýšením krycího hrnce, šoupěte nebo hydrantu</t>
  </si>
  <si>
    <t>-1773392728</t>
  </si>
  <si>
    <t>Výšková úprava uličního vstupu nebo vpusti do 200 mm zvýšením krycího hrnce, šoupěte nebo hydrantu bez úpravy armatur</t>
  </si>
  <si>
    <t>"hydrant - viz. C.1.1.a.+C.1.2.1." 1,0</t>
  </si>
  <si>
    <t>61</t>
  </si>
  <si>
    <t>899999002-R</t>
  </si>
  <si>
    <t xml:space="preserve">M+D Půlená kabelová chránička PVC DN 100 vč. obetonování </t>
  </si>
  <si>
    <t>1899505671</t>
  </si>
  <si>
    <t>M+D Půlená kabelová chránička PVC DN 100 vč. obetonování</t>
  </si>
  <si>
    <t>62</t>
  </si>
  <si>
    <t>899999005-R</t>
  </si>
  <si>
    <t>Rezervní trubka PVC DN 100 mm</t>
  </si>
  <si>
    <t>1487113645</t>
  </si>
  <si>
    <t>Rezervní trubka PVC D 100 mm</t>
  </si>
  <si>
    <t>63</t>
  </si>
  <si>
    <t>899999034-R</t>
  </si>
  <si>
    <t>M+D ocelové chráničky D159x4,5 vč. obsypu kamenivem</t>
  </si>
  <si>
    <t>604387465</t>
  </si>
  <si>
    <t>Ostatní konstrukce a práce, bourání</t>
  </si>
  <si>
    <t>64</t>
  </si>
  <si>
    <t>912211111</t>
  </si>
  <si>
    <t>Montáž směrového sloupku silničního plastového prosté uložení bez betonového základu</t>
  </si>
  <si>
    <t>-1255605024</t>
  </si>
  <si>
    <t>Montáž směrového sloupku plastového s odrazkou prostým uložením bez betonového základu silničního</t>
  </si>
  <si>
    <t>"viz. C.1.2.1." 2,0</t>
  </si>
  <si>
    <t>65</t>
  </si>
  <si>
    <t>40445158</t>
  </si>
  <si>
    <t>sloupek směrový silniční plastový 1,2m</t>
  </si>
  <si>
    <t>408267732</t>
  </si>
  <si>
    <t>66</t>
  </si>
  <si>
    <t>914111111</t>
  </si>
  <si>
    <t>Montáž svislé dopravní značky do velikosti 1 m2 objímkami na sloupek nebo konzolu</t>
  </si>
  <si>
    <t>-1549049389</t>
  </si>
  <si>
    <t>Montáž svislé dopravní značky základní velikosti do 1 m2 objímkami na sloupky nebo konzoly</t>
  </si>
  <si>
    <t>"viz. C.1.2.1." 1,0</t>
  </si>
  <si>
    <t>67</t>
  </si>
  <si>
    <t>40445615</t>
  </si>
  <si>
    <t>značky upravující přednost P6 700mm</t>
  </si>
  <si>
    <t>1027736854</t>
  </si>
  <si>
    <t>68</t>
  </si>
  <si>
    <t>914511111</t>
  </si>
  <si>
    <t>Montáž sloupku dopravních značek délky do 3,5 m s betonovým základem</t>
  </si>
  <si>
    <t>-927759529</t>
  </si>
  <si>
    <t>Montáž sloupku dopravních značek délky do 3,5 m do betonového základu</t>
  </si>
  <si>
    <t>69</t>
  </si>
  <si>
    <t>40445225</t>
  </si>
  <si>
    <t>sloupek pro dopravní značku Zn D 60mm v 3,5m</t>
  </si>
  <si>
    <t>1982325849</t>
  </si>
  <si>
    <t>70</t>
  </si>
  <si>
    <t>919521013</t>
  </si>
  <si>
    <t>Zřízení propustků z trub betonových DN 400</t>
  </si>
  <si>
    <t>-1473458525</t>
  </si>
  <si>
    <t>Zřízení propustků a hospodářských přejezdů z trub betonových a železobetonových do DN 400</t>
  </si>
  <si>
    <t>"TP - viz. C.1.2.5." 5,0</t>
  </si>
  <si>
    <t>71</t>
  </si>
  <si>
    <t>59223021</t>
  </si>
  <si>
    <t>trouba betonová hrdlová DN 400</t>
  </si>
  <si>
    <t>-307796914</t>
  </si>
  <si>
    <t>72</t>
  </si>
  <si>
    <t>919735111</t>
  </si>
  <si>
    <t>Řezání stávajícího živičného krytu hl do 50 mm</t>
  </si>
  <si>
    <t>-406123996</t>
  </si>
  <si>
    <t>Řezání stávajícího živičného krytu nebo podkladu hloubky do 50 mm</t>
  </si>
  <si>
    <t>73</t>
  </si>
  <si>
    <t>935112111</t>
  </si>
  <si>
    <t>Osazení příkopového žlabu do betonu tl 100 mm z betonových tvárnic š 500 mm</t>
  </si>
  <si>
    <t>-635696081</t>
  </si>
  <si>
    <t>Osazení betonového příkopového žlabu s vyplněním a zatřením spár cementovou maltou s ložem tl. 100 mm z betonu prostého z betonových příkopových tvárnic šířky do 500 mm</t>
  </si>
  <si>
    <t>"viz. C.1.2.1.+C.1.2.4." 18+187</t>
  </si>
  <si>
    <t>74</t>
  </si>
  <si>
    <t>59299040-R</t>
  </si>
  <si>
    <t>žlabovka betonová 50x56x16 cm</t>
  </si>
  <si>
    <t>1766053302</t>
  </si>
  <si>
    <t>2*205,0*1,03</t>
  </si>
  <si>
    <t>75</t>
  </si>
  <si>
    <t>935113212</t>
  </si>
  <si>
    <t>Osazení odvodňovacího betonového žlabu s krycím roštem šířky přes 200 mm</t>
  </si>
  <si>
    <t>-1303077028</t>
  </si>
  <si>
    <t>Osazení odvodňovacího žlabu s krycím roštem betonového šířky přes 200 mm</t>
  </si>
  <si>
    <t xml:space="preserve">Poznámka k položce:_x000D_
V cenách jsou započteny i náklady na předepsané obetonování a lože z betonu._x000D_
</t>
  </si>
  <si>
    <t>"žlab KM 0,068-0,076 - viz. C.1.1.a. + C.1.2.1." 8,0</t>
  </si>
  <si>
    <t>76</t>
  </si>
  <si>
    <t>59299006-R</t>
  </si>
  <si>
    <t>Betonový odvodňovací žlab 450 x 420 x 2000 mm (250 x 320 mm)</t>
  </si>
  <si>
    <t>1694040609</t>
  </si>
  <si>
    <t>77</t>
  </si>
  <si>
    <t>55399010-R</t>
  </si>
  <si>
    <t>Rošt ocelový D400 do odvodňovacího žlabu 2000x300 mm</t>
  </si>
  <si>
    <t>591938058</t>
  </si>
  <si>
    <t>78</t>
  </si>
  <si>
    <t>961051111</t>
  </si>
  <si>
    <t>Bourání mostních základů z ŽB</t>
  </si>
  <si>
    <t>76546767</t>
  </si>
  <si>
    <t>Bourání mostních konstrukcí základů ze železového betonu</t>
  </si>
  <si>
    <t>Poznámka k položce:_x000D_
Při bourání čela nepoškodit stávající trubku DN 800!</t>
  </si>
  <si>
    <t>"stávající čelo propustku" 3,0*0,5*2,0</t>
  </si>
  <si>
    <t>997</t>
  </si>
  <si>
    <t>Přesun sutě</t>
  </si>
  <si>
    <t>79</t>
  </si>
  <si>
    <t>997211511</t>
  </si>
  <si>
    <t>Vodorovná doprava suti po suchu na vzdálenost do 1 km</t>
  </si>
  <si>
    <t>-1145346777</t>
  </si>
  <si>
    <t>Vodorovná doprava suti nebo vybouraných hmot suti se složením a hrubým urovnáním, na vzdálenost do 1 km</t>
  </si>
  <si>
    <t>"suť ze stávaj. čela propustku" 7,2</t>
  </si>
  <si>
    <t>80</t>
  </si>
  <si>
    <t>997211519</t>
  </si>
  <si>
    <t>Příplatek ZKD 1 km u vodorovné dopravy suti</t>
  </si>
  <si>
    <t>-830076540</t>
  </si>
  <si>
    <t>Vodorovná doprava suti nebo vybouraných hmot suti se složením a hrubým urovnáním, na vzdálenost Příplatek k ceně za každý další i započatý 1 km přes 1 km</t>
  </si>
  <si>
    <t>26*7,2</t>
  </si>
  <si>
    <t>81</t>
  </si>
  <si>
    <t>997221551</t>
  </si>
  <si>
    <t>Vodorovná doprava suti ze sypkých materiálů do 1 km</t>
  </si>
  <si>
    <t>-1817021958</t>
  </si>
  <si>
    <t>Vodorovná doprava suti bez naložení, ale se složením a s hrubým urovnáním ze sypkých materiálů, na vzdálenost do 1 km</t>
  </si>
  <si>
    <t>"stávaj. kce cesty" 655,6</t>
  </si>
  <si>
    <t>82</t>
  </si>
  <si>
    <t>997221559</t>
  </si>
  <si>
    <t>Příplatek ZKD 1 km u vodorovné dopravy suti ze sypkých materiálů</t>
  </si>
  <si>
    <t>966366607</t>
  </si>
  <si>
    <t>Vodorovná doprava suti bez naložení, ale se složením a s hrubým urovnáním Příplatek k ceně za každý další i započatý 1 km přes 1 km</t>
  </si>
  <si>
    <t>26*655,6</t>
  </si>
  <si>
    <t>83</t>
  </si>
  <si>
    <t>997221625</t>
  </si>
  <si>
    <t>Poplatek za uložení na skládce (skládkovné) stavebního odpadu železobetonového kód odpadu 17 01 01</t>
  </si>
  <si>
    <t>-511134293</t>
  </si>
  <si>
    <t>Poplatek za uložení stavebního odpadu na skládce (skládkovné) z armovaného betonu zatříděného do Katalogu odpadů pod kódem 17 01 01</t>
  </si>
  <si>
    <t>84</t>
  </si>
  <si>
    <t>997221645</t>
  </si>
  <si>
    <t>Poplatek za uložení na skládce (skládkovné) odpadu asfaltového bez dehtu kód odpadu 17 03 02</t>
  </si>
  <si>
    <t>-1418146948</t>
  </si>
  <si>
    <t>Poplatek za uložení stavebního odpadu na skládce (skládkovné) asfaltového bez obsahu dehtu zatříděného do Katalogu odpadů pod kódem 17 03 02</t>
  </si>
  <si>
    <t>"živice ze stávaj. kce cesty" 655,6</t>
  </si>
  <si>
    <t>998</t>
  </si>
  <si>
    <t>Přesun hmot</t>
  </si>
  <si>
    <t>85</t>
  </si>
  <si>
    <t>998225111</t>
  </si>
  <si>
    <t>Přesun hmot pro pozemní komunikace s krytem z kamene, monolitickým betonovým nebo živičným</t>
  </si>
  <si>
    <t>-879174697</t>
  </si>
  <si>
    <t>Přesun hmot pro komunikace s krytem z kameniva, monolitickým betonovým nebo živičným dopravní vzdálenost do 200 m jakékoliv délky objektu</t>
  </si>
  <si>
    <t>VON - Vedlejší a ostatní náklady</t>
  </si>
  <si>
    <t>VRN - Vedlejší rozpočtové náklady</t>
  </si>
  <si>
    <t xml:space="preserve">    VRN3 - Vedlejší náklady</t>
  </si>
  <si>
    <t xml:space="preserve">    VRN9 - Ostatní náklady</t>
  </si>
  <si>
    <t>VRN</t>
  </si>
  <si>
    <t>Vedlejší rozpočtové náklady</t>
  </si>
  <si>
    <t>VRN3</t>
  </si>
  <si>
    <t>Vedlejší náklady</t>
  </si>
  <si>
    <t>031002000</t>
  </si>
  <si>
    <t>Zařízení staveniště</t>
  </si>
  <si>
    <t>soubor</t>
  </si>
  <si>
    <t>1024</t>
  </si>
  <si>
    <t>-621071810</t>
  </si>
  <si>
    <t xml:space="preserve">Zřízení zařízení staveniště a jeho následné odstranění. </t>
  </si>
  <si>
    <t>Poznámka k položce:_x000D_
Zřízení zařízení staveniště, jeho připojení na sítě, oplocení prostoru a jejich následné odstranění. Zajištění přístupu k jednotlivým úsekům stavby za účelem provádění a uvedení do původního stavu po ukončení stavby, náhrada za dočasné zábory ploch. Zřízení a odstranění lávek přes výkopy. Zajištění výkopů zábradlím. Zřízení čistících zón před výjezdem z obvodu staveniště. Zajištění bezpečnosti práce a ochrany životního prostředí.</t>
  </si>
  <si>
    <t>031002002</t>
  </si>
  <si>
    <t>Dopravní značení na staveništi</t>
  </si>
  <si>
    <t>-11260583</t>
  </si>
  <si>
    <t>Poznámka k položce:_x000D_
Projednání a zajištění zvláštního užívání komunikací a veřejných ploch, zajištění dopravního značení
 k dopravním omezením vč. případné světelné signalizace, jejich údržba a přemisťování a následné odstranění, a to v rozsahu nezbytném pro řádné a bezpečné provádění stavby (částečná uzavírka komunikace).</t>
  </si>
  <si>
    <t>031004000</t>
  </si>
  <si>
    <t>Práce v ochranném pásmu</t>
  </si>
  <si>
    <t>-470979589</t>
  </si>
  <si>
    <t>Poznámka k položce:_x000D_
Práce v ochranném pásmu nadzemního vedení NN a lesa.</t>
  </si>
  <si>
    <t>VRN9</t>
  </si>
  <si>
    <t>Ostatní náklady</t>
  </si>
  <si>
    <t>090001000</t>
  </si>
  <si>
    <t xml:space="preserve">Geodetické vytýčení před zahájením realizace 
stavebních prací </t>
  </si>
  <si>
    <t>-166354430</t>
  </si>
  <si>
    <t>Geodetické vytýčení před zahájením realizace 
stavebních prací</t>
  </si>
  <si>
    <t>Poznámka k položce:_x000D_
cesta dl. 908 m</t>
  </si>
  <si>
    <t>090002000</t>
  </si>
  <si>
    <t xml:space="preserve">Zajištění ochrany a vytýčení podzemních inženýrských sítí </t>
  </si>
  <si>
    <t>554629837</t>
  </si>
  <si>
    <t>Zajištění ochrany a vytýčení podzemních inženýrských sítí</t>
  </si>
  <si>
    <t xml:space="preserve">Poznámka k položce:_x000D_
Zajištění ochrany a vytýčení podzemních inženýrských sítí uvedených v projektové dokumentaci dle podmínek z dokladové části projektu (např.kabel Cetin, veřejné osvětlení a vodovod)
_x000D_
</t>
  </si>
  <si>
    <t>091003000</t>
  </si>
  <si>
    <t xml:space="preserve">Geodetické práce po výstavbě </t>
  </si>
  <si>
    <t>-1902243394</t>
  </si>
  <si>
    <t>Poznámka k položce:_x000D_
Geodetické zaměření skutečně provedeného díla vč. případných geometrických plánů pro kolaudační řízení, případné majetkové vypořádání a zápis díla do KN.
 3 x v grafické (tištěné) podobě a 1x v digitálním vyhotovení, GP v patřičných počtech pro zápis do KN.</t>
  </si>
  <si>
    <t>091204000</t>
  </si>
  <si>
    <t>Dokumentace skutečného provedení stavby</t>
  </si>
  <si>
    <t>-955265231</t>
  </si>
  <si>
    <t xml:space="preserve">Poznámka k položce:_x000D_
Vypracování projektové dokumentace skutečného provedení díla 3x v grafické (tištěné) podobě a 1x v digitálním vyhotovení_x000D_
_x000D_
</t>
  </si>
  <si>
    <t>091400000</t>
  </si>
  <si>
    <t xml:space="preserve">Vypracování Plánu opatření pro případ havárie
</t>
  </si>
  <si>
    <t>514624116</t>
  </si>
  <si>
    <t>Vypracování Plánu opatření pro případ havárie</t>
  </si>
  <si>
    <t>091404000</t>
  </si>
  <si>
    <t xml:space="preserve">Zkoušky, atesty a revize podle ČSN a případných jiných právních nebo technických předpisů
</t>
  </si>
  <si>
    <t>-1262636569</t>
  </si>
  <si>
    <t>Zkoušky, atesty a revize podle ČSN a případných jiných právních nebo technických předpisů</t>
  </si>
  <si>
    <t>Poznámka k položce:_x000D_
Zajištění všech ostatních nezbytných zkoušek, atestů a revizí podle ČSN a případných jiných právních nebo technických předpisů platných v době provádění a předání díla, kterými bude prokázáno dosažení předepsané kvality a předepsaných technických parametrů díla.</t>
  </si>
  <si>
    <t>091406000</t>
  </si>
  <si>
    <t>Publicita projektu - informační tabule</t>
  </si>
  <si>
    <t>ks</t>
  </si>
  <si>
    <t>-1450318692</t>
  </si>
  <si>
    <t xml:space="preserve">Poznámka k položce:_x000D_
Zhotovení a instalace prezentační cedule 
nejpozději do jednoho měsíce od převzetí staveniště (dočasná) na místě realizace a následná instalace prezentační cedule po dokončení stavby (trvalá)._x000D_
</t>
  </si>
  <si>
    <t>091806000</t>
  </si>
  <si>
    <t>Zajištění všech nezbytných průzkumů nutných pro řádné provádění a dokončení díla</t>
  </si>
  <si>
    <t>-2041269969</t>
  </si>
  <si>
    <t xml:space="preserve">Poznámka k položce:_x000D_
- předběžný záchranný archeologický výzkum_x000D_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</si>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</sst>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0" fillId="0" borderId="0" xfId="0"/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 wrapText="1"/>
    </xf>
    <xf numFmtId="0" fontId="37" fillId="0" borderId="1" xfId="0" applyFont="1" applyBorder="1" applyAlignment="1">
      <alignment horizontal="center" vertical="center"/>
    </xf>
    <xf numFmtId="49" fontId="39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opLeftCell="A46" workbookViewId="0"/>
  </sheetViews>
  <sheetFormatPr defaultRowHeight="10.199999999999999"/>
  <cols>
    <col min="1" max="1" width="8.85546875" style="1" customWidth="1"/>
    <col min="2" max="2" width="1.7109375" style="1" customWidth="1"/>
    <col min="3" max="3" width="4.42578125" style="1" customWidth="1"/>
    <col min="4" max="33" width="2.85546875" style="1" customWidth="1"/>
    <col min="34" max="34" width="3.5703125" style="1" customWidth="1"/>
    <col min="35" max="35" width="42.28515625" style="1" customWidth="1"/>
    <col min="36" max="37" width="2.5703125" style="1" customWidth="1"/>
    <col min="38" max="38" width="8.85546875" style="1" customWidth="1"/>
    <col min="39" max="39" width="3.5703125" style="1" customWidth="1"/>
    <col min="40" max="40" width="14.28515625" style="1" customWidth="1"/>
    <col min="41" max="41" width="8" style="1" customWidth="1"/>
    <col min="42" max="42" width="4.42578125" style="1" customWidth="1"/>
    <col min="43" max="43" width="16.7109375" style="1" customWidth="1"/>
    <col min="44" max="44" width="14.5703125" style="1" customWidth="1"/>
    <col min="45" max="47" width="27.7109375" style="1" hidden="1" customWidth="1"/>
    <col min="48" max="49" width="23.140625" style="1" hidden="1" customWidth="1"/>
    <col min="50" max="51" width="26.7109375" style="1" hidden="1" customWidth="1"/>
    <col min="52" max="52" width="23.140625" style="1" hidden="1" customWidth="1"/>
    <col min="53" max="53" width="20.5703125" style="1" hidden="1" customWidth="1"/>
    <col min="54" max="54" width="26.7109375" style="1" hidden="1" customWidth="1"/>
    <col min="55" max="55" width="23.140625" style="1" hidden="1" customWidth="1"/>
    <col min="56" max="56" width="20.5703125" style="1" hidden="1" customWidth="1"/>
    <col min="57" max="57" width="71.140625" style="1" customWidth="1"/>
    <col min="71" max="91" width="9.1406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297"/>
      <c r="AS2" s="297"/>
      <c r="AT2" s="297"/>
      <c r="AU2" s="297"/>
      <c r="AV2" s="297"/>
      <c r="AW2" s="297"/>
      <c r="AX2" s="297"/>
      <c r="AY2" s="297"/>
      <c r="AZ2" s="297"/>
      <c r="BA2" s="297"/>
      <c r="BB2" s="297"/>
      <c r="BC2" s="297"/>
      <c r="BD2" s="297"/>
      <c r="BE2" s="297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28" t="s">
        <v>14</v>
      </c>
      <c r="L5" s="329"/>
      <c r="M5" s="329"/>
      <c r="N5" s="329"/>
      <c r="O5" s="329"/>
      <c r="P5" s="329"/>
      <c r="Q5" s="329"/>
      <c r="R5" s="329"/>
      <c r="S5" s="329"/>
      <c r="T5" s="329"/>
      <c r="U5" s="329"/>
      <c r="V5" s="329"/>
      <c r="W5" s="329"/>
      <c r="X5" s="329"/>
      <c r="Y5" s="329"/>
      <c r="Z5" s="329"/>
      <c r="AA5" s="329"/>
      <c r="AB5" s="329"/>
      <c r="AC5" s="329"/>
      <c r="AD5" s="329"/>
      <c r="AE5" s="329"/>
      <c r="AF5" s="329"/>
      <c r="AG5" s="329"/>
      <c r="AH5" s="329"/>
      <c r="AI5" s="329"/>
      <c r="AJ5" s="329"/>
      <c r="AK5" s="329"/>
      <c r="AL5" s="329"/>
      <c r="AM5" s="329"/>
      <c r="AN5" s="329"/>
      <c r="AO5" s="329"/>
      <c r="AP5" s="21"/>
      <c r="AQ5" s="21"/>
      <c r="AR5" s="19"/>
      <c r="BE5" s="325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30" t="s">
        <v>17</v>
      </c>
      <c r="L6" s="329"/>
      <c r="M6" s="329"/>
      <c r="N6" s="329"/>
      <c r="O6" s="329"/>
      <c r="P6" s="329"/>
      <c r="Q6" s="329"/>
      <c r="R6" s="329"/>
      <c r="S6" s="329"/>
      <c r="T6" s="329"/>
      <c r="U6" s="329"/>
      <c r="V6" s="329"/>
      <c r="W6" s="329"/>
      <c r="X6" s="329"/>
      <c r="Y6" s="329"/>
      <c r="Z6" s="329"/>
      <c r="AA6" s="329"/>
      <c r="AB6" s="329"/>
      <c r="AC6" s="329"/>
      <c r="AD6" s="329"/>
      <c r="AE6" s="329"/>
      <c r="AF6" s="329"/>
      <c r="AG6" s="329"/>
      <c r="AH6" s="329"/>
      <c r="AI6" s="329"/>
      <c r="AJ6" s="329"/>
      <c r="AK6" s="329"/>
      <c r="AL6" s="329"/>
      <c r="AM6" s="329"/>
      <c r="AN6" s="329"/>
      <c r="AO6" s="329"/>
      <c r="AP6" s="21"/>
      <c r="AQ6" s="21"/>
      <c r="AR6" s="19"/>
      <c r="BE6" s="326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26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26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26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26"/>
      <c r="BS10" s="16" t="s">
        <v>6</v>
      </c>
    </row>
    <row r="11" spans="1:74" s="1" customFormat="1" ht="18.45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26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26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26"/>
      <c r="BS13" s="16" t="s">
        <v>6</v>
      </c>
    </row>
    <row r="14" spans="1:74" ht="13.2">
      <c r="B14" s="20"/>
      <c r="C14" s="21"/>
      <c r="D14" s="21"/>
      <c r="E14" s="331" t="s">
        <v>30</v>
      </c>
      <c r="F14" s="332"/>
      <c r="G14" s="332"/>
      <c r="H14" s="332"/>
      <c r="I14" s="332"/>
      <c r="J14" s="332"/>
      <c r="K14" s="332"/>
      <c r="L14" s="332"/>
      <c r="M14" s="332"/>
      <c r="N14" s="332"/>
      <c r="O14" s="332"/>
      <c r="P14" s="332"/>
      <c r="Q14" s="332"/>
      <c r="R14" s="332"/>
      <c r="S14" s="332"/>
      <c r="T14" s="332"/>
      <c r="U14" s="332"/>
      <c r="V14" s="332"/>
      <c r="W14" s="332"/>
      <c r="X14" s="332"/>
      <c r="Y14" s="332"/>
      <c r="Z14" s="332"/>
      <c r="AA14" s="332"/>
      <c r="AB14" s="332"/>
      <c r="AC14" s="332"/>
      <c r="AD14" s="332"/>
      <c r="AE14" s="332"/>
      <c r="AF14" s="332"/>
      <c r="AG14" s="332"/>
      <c r="AH14" s="332"/>
      <c r="AI14" s="332"/>
      <c r="AJ14" s="332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26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26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26"/>
      <c r="BS16" s="16" t="s">
        <v>4</v>
      </c>
    </row>
    <row r="17" spans="1:71" s="1" customFormat="1" ht="18.45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26"/>
      <c r="BS17" s="16" t="s">
        <v>33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26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26"/>
      <c r="BS19" s="16" t="s">
        <v>6</v>
      </c>
    </row>
    <row r="20" spans="1:71" s="1" customFormat="1" ht="18.45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26"/>
      <c r="BS20" s="16" t="s">
        <v>33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26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26"/>
    </row>
    <row r="23" spans="1:71" s="1" customFormat="1" ht="48" customHeight="1">
      <c r="B23" s="20"/>
      <c r="C23" s="21"/>
      <c r="D23" s="21"/>
      <c r="E23" s="333" t="s">
        <v>36</v>
      </c>
      <c r="F23" s="333"/>
      <c r="G23" s="333"/>
      <c r="H23" s="333"/>
      <c r="I23" s="333"/>
      <c r="J23" s="333"/>
      <c r="K23" s="333"/>
      <c r="L23" s="333"/>
      <c r="M23" s="333"/>
      <c r="N23" s="333"/>
      <c r="O23" s="333"/>
      <c r="P23" s="333"/>
      <c r="Q23" s="333"/>
      <c r="R23" s="333"/>
      <c r="S23" s="333"/>
      <c r="T23" s="333"/>
      <c r="U23" s="333"/>
      <c r="V23" s="333"/>
      <c r="W23" s="333"/>
      <c r="X23" s="333"/>
      <c r="Y23" s="333"/>
      <c r="Z23" s="333"/>
      <c r="AA23" s="333"/>
      <c r="AB23" s="333"/>
      <c r="AC23" s="333"/>
      <c r="AD23" s="333"/>
      <c r="AE23" s="333"/>
      <c r="AF23" s="333"/>
      <c r="AG23" s="333"/>
      <c r="AH23" s="333"/>
      <c r="AI23" s="333"/>
      <c r="AJ23" s="333"/>
      <c r="AK23" s="333"/>
      <c r="AL23" s="333"/>
      <c r="AM23" s="333"/>
      <c r="AN23" s="333"/>
      <c r="AO23" s="21"/>
      <c r="AP23" s="21"/>
      <c r="AQ23" s="21"/>
      <c r="AR23" s="19"/>
      <c r="BE23" s="326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26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26"/>
    </row>
    <row r="26" spans="1:71" s="2" customFormat="1" ht="25.95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34">
        <f>ROUND(AG54,2)</f>
        <v>0</v>
      </c>
      <c r="AL26" s="335"/>
      <c r="AM26" s="335"/>
      <c r="AN26" s="335"/>
      <c r="AO26" s="335"/>
      <c r="AP26" s="35"/>
      <c r="AQ26" s="35"/>
      <c r="AR26" s="38"/>
      <c r="BE26" s="326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26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36" t="s">
        <v>38</v>
      </c>
      <c r="M28" s="336"/>
      <c r="N28" s="336"/>
      <c r="O28" s="336"/>
      <c r="P28" s="336"/>
      <c r="Q28" s="35"/>
      <c r="R28" s="35"/>
      <c r="S28" s="35"/>
      <c r="T28" s="35"/>
      <c r="U28" s="35"/>
      <c r="V28" s="35"/>
      <c r="W28" s="336" t="s">
        <v>39</v>
      </c>
      <c r="X28" s="336"/>
      <c r="Y28" s="336"/>
      <c r="Z28" s="336"/>
      <c r="AA28" s="336"/>
      <c r="AB28" s="336"/>
      <c r="AC28" s="336"/>
      <c r="AD28" s="336"/>
      <c r="AE28" s="336"/>
      <c r="AF28" s="35"/>
      <c r="AG28" s="35"/>
      <c r="AH28" s="35"/>
      <c r="AI28" s="35"/>
      <c r="AJ28" s="35"/>
      <c r="AK28" s="336" t="s">
        <v>40</v>
      </c>
      <c r="AL28" s="336"/>
      <c r="AM28" s="336"/>
      <c r="AN28" s="336"/>
      <c r="AO28" s="336"/>
      <c r="AP28" s="35"/>
      <c r="AQ28" s="35"/>
      <c r="AR28" s="38"/>
      <c r="BE28" s="326"/>
    </row>
    <row r="29" spans="1:71" s="3" customFormat="1" ht="14.4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20">
        <v>0.21</v>
      </c>
      <c r="M29" s="319"/>
      <c r="N29" s="319"/>
      <c r="O29" s="319"/>
      <c r="P29" s="319"/>
      <c r="Q29" s="40"/>
      <c r="R29" s="40"/>
      <c r="S29" s="40"/>
      <c r="T29" s="40"/>
      <c r="U29" s="40"/>
      <c r="V29" s="40"/>
      <c r="W29" s="318">
        <f>ROUND(AZ54, 2)</f>
        <v>0</v>
      </c>
      <c r="X29" s="319"/>
      <c r="Y29" s="319"/>
      <c r="Z29" s="319"/>
      <c r="AA29" s="319"/>
      <c r="AB29" s="319"/>
      <c r="AC29" s="319"/>
      <c r="AD29" s="319"/>
      <c r="AE29" s="319"/>
      <c r="AF29" s="40"/>
      <c r="AG29" s="40"/>
      <c r="AH29" s="40"/>
      <c r="AI29" s="40"/>
      <c r="AJ29" s="40"/>
      <c r="AK29" s="318">
        <f>ROUND(AV54, 2)</f>
        <v>0</v>
      </c>
      <c r="AL29" s="319"/>
      <c r="AM29" s="319"/>
      <c r="AN29" s="319"/>
      <c r="AO29" s="319"/>
      <c r="AP29" s="40"/>
      <c r="AQ29" s="40"/>
      <c r="AR29" s="41"/>
      <c r="BE29" s="327"/>
    </row>
    <row r="30" spans="1:71" s="3" customFormat="1" ht="14.4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20">
        <v>0.15</v>
      </c>
      <c r="M30" s="319"/>
      <c r="N30" s="319"/>
      <c r="O30" s="319"/>
      <c r="P30" s="319"/>
      <c r="Q30" s="40"/>
      <c r="R30" s="40"/>
      <c r="S30" s="40"/>
      <c r="T30" s="40"/>
      <c r="U30" s="40"/>
      <c r="V30" s="40"/>
      <c r="W30" s="318">
        <f>ROUND(BA54, 2)</f>
        <v>0</v>
      </c>
      <c r="X30" s="319"/>
      <c r="Y30" s="319"/>
      <c r="Z30" s="319"/>
      <c r="AA30" s="319"/>
      <c r="AB30" s="319"/>
      <c r="AC30" s="319"/>
      <c r="AD30" s="319"/>
      <c r="AE30" s="319"/>
      <c r="AF30" s="40"/>
      <c r="AG30" s="40"/>
      <c r="AH30" s="40"/>
      <c r="AI30" s="40"/>
      <c r="AJ30" s="40"/>
      <c r="AK30" s="318">
        <f>ROUND(AW54, 2)</f>
        <v>0</v>
      </c>
      <c r="AL30" s="319"/>
      <c r="AM30" s="319"/>
      <c r="AN30" s="319"/>
      <c r="AO30" s="319"/>
      <c r="AP30" s="40"/>
      <c r="AQ30" s="40"/>
      <c r="AR30" s="41"/>
      <c r="BE30" s="327"/>
    </row>
    <row r="31" spans="1:71" s="3" customFormat="1" ht="14.4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20">
        <v>0.21</v>
      </c>
      <c r="M31" s="319"/>
      <c r="N31" s="319"/>
      <c r="O31" s="319"/>
      <c r="P31" s="319"/>
      <c r="Q31" s="40"/>
      <c r="R31" s="40"/>
      <c r="S31" s="40"/>
      <c r="T31" s="40"/>
      <c r="U31" s="40"/>
      <c r="V31" s="40"/>
      <c r="W31" s="318">
        <f>ROUND(BB54, 2)</f>
        <v>0</v>
      </c>
      <c r="X31" s="319"/>
      <c r="Y31" s="319"/>
      <c r="Z31" s="319"/>
      <c r="AA31" s="319"/>
      <c r="AB31" s="319"/>
      <c r="AC31" s="319"/>
      <c r="AD31" s="319"/>
      <c r="AE31" s="319"/>
      <c r="AF31" s="40"/>
      <c r="AG31" s="40"/>
      <c r="AH31" s="40"/>
      <c r="AI31" s="40"/>
      <c r="AJ31" s="40"/>
      <c r="AK31" s="318">
        <v>0</v>
      </c>
      <c r="AL31" s="319"/>
      <c r="AM31" s="319"/>
      <c r="AN31" s="319"/>
      <c r="AO31" s="319"/>
      <c r="AP31" s="40"/>
      <c r="AQ31" s="40"/>
      <c r="AR31" s="41"/>
      <c r="BE31" s="327"/>
    </row>
    <row r="32" spans="1:71" s="3" customFormat="1" ht="14.4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20">
        <v>0.15</v>
      </c>
      <c r="M32" s="319"/>
      <c r="N32" s="319"/>
      <c r="O32" s="319"/>
      <c r="P32" s="319"/>
      <c r="Q32" s="40"/>
      <c r="R32" s="40"/>
      <c r="S32" s="40"/>
      <c r="T32" s="40"/>
      <c r="U32" s="40"/>
      <c r="V32" s="40"/>
      <c r="W32" s="318">
        <f>ROUND(BC54, 2)</f>
        <v>0</v>
      </c>
      <c r="X32" s="319"/>
      <c r="Y32" s="319"/>
      <c r="Z32" s="319"/>
      <c r="AA32" s="319"/>
      <c r="AB32" s="319"/>
      <c r="AC32" s="319"/>
      <c r="AD32" s="319"/>
      <c r="AE32" s="319"/>
      <c r="AF32" s="40"/>
      <c r="AG32" s="40"/>
      <c r="AH32" s="40"/>
      <c r="AI32" s="40"/>
      <c r="AJ32" s="40"/>
      <c r="AK32" s="318">
        <v>0</v>
      </c>
      <c r="AL32" s="319"/>
      <c r="AM32" s="319"/>
      <c r="AN32" s="319"/>
      <c r="AO32" s="319"/>
      <c r="AP32" s="40"/>
      <c r="AQ32" s="40"/>
      <c r="AR32" s="41"/>
      <c r="BE32" s="327"/>
    </row>
    <row r="33" spans="1:57" s="3" customFormat="1" ht="14.4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20">
        <v>0</v>
      </c>
      <c r="M33" s="319"/>
      <c r="N33" s="319"/>
      <c r="O33" s="319"/>
      <c r="P33" s="319"/>
      <c r="Q33" s="40"/>
      <c r="R33" s="40"/>
      <c r="S33" s="40"/>
      <c r="T33" s="40"/>
      <c r="U33" s="40"/>
      <c r="V33" s="40"/>
      <c r="W33" s="318">
        <f>ROUND(BD54, 2)</f>
        <v>0</v>
      </c>
      <c r="X33" s="319"/>
      <c r="Y33" s="319"/>
      <c r="Z33" s="319"/>
      <c r="AA33" s="319"/>
      <c r="AB33" s="319"/>
      <c r="AC33" s="319"/>
      <c r="AD33" s="319"/>
      <c r="AE33" s="319"/>
      <c r="AF33" s="40"/>
      <c r="AG33" s="40"/>
      <c r="AH33" s="40"/>
      <c r="AI33" s="40"/>
      <c r="AJ33" s="40"/>
      <c r="AK33" s="318">
        <v>0</v>
      </c>
      <c r="AL33" s="319"/>
      <c r="AM33" s="319"/>
      <c r="AN33" s="319"/>
      <c r="AO33" s="319"/>
      <c r="AP33" s="40"/>
      <c r="AQ33" s="40"/>
      <c r="AR33" s="41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5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21" t="s">
        <v>49</v>
      </c>
      <c r="Y35" s="322"/>
      <c r="Z35" s="322"/>
      <c r="AA35" s="322"/>
      <c r="AB35" s="322"/>
      <c r="AC35" s="44"/>
      <c r="AD35" s="44"/>
      <c r="AE35" s="44"/>
      <c r="AF35" s="44"/>
      <c r="AG35" s="44"/>
      <c r="AH35" s="44"/>
      <c r="AI35" s="44"/>
      <c r="AJ35" s="44"/>
      <c r="AK35" s="323">
        <f>SUM(AK26:AK33)</f>
        <v>0</v>
      </c>
      <c r="AL35" s="322"/>
      <c r="AM35" s="322"/>
      <c r="AN35" s="322"/>
      <c r="AO35" s="324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" customHeight="1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PAV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07" t="str">
        <f>K6</f>
        <v>Polní cesta C1 v k.ú. Radišov</v>
      </c>
      <c r="M45" s="308"/>
      <c r="N45" s="308"/>
      <c r="O45" s="308"/>
      <c r="P45" s="308"/>
      <c r="Q45" s="308"/>
      <c r="R45" s="308"/>
      <c r="S45" s="308"/>
      <c r="T45" s="308"/>
      <c r="U45" s="308"/>
      <c r="V45" s="308"/>
      <c r="W45" s="308"/>
      <c r="X45" s="308"/>
      <c r="Y45" s="308"/>
      <c r="Z45" s="308"/>
      <c r="AA45" s="308"/>
      <c r="AB45" s="308"/>
      <c r="AC45" s="308"/>
      <c r="AD45" s="308"/>
      <c r="AE45" s="308"/>
      <c r="AF45" s="308"/>
      <c r="AG45" s="308"/>
      <c r="AH45" s="308"/>
      <c r="AI45" s="308"/>
      <c r="AJ45" s="308"/>
      <c r="AK45" s="308"/>
      <c r="AL45" s="308"/>
      <c r="AM45" s="308"/>
      <c r="AN45" s="308"/>
      <c r="AO45" s="308"/>
      <c r="AP45" s="55"/>
      <c r="AQ45" s="55"/>
      <c r="AR45" s="56"/>
    </row>
    <row r="46" spans="1:57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09" t="str">
        <f>IF(AN8= "","",AN8)</f>
        <v>1. 3. 2021</v>
      </c>
      <c r="AN47" s="309"/>
      <c r="AO47" s="35"/>
      <c r="AP47" s="35"/>
      <c r="AQ47" s="35"/>
      <c r="AR47" s="38"/>
      <c r="BE47" s="33"/>
    </row>
    <row r="48" spans="1:57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6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ČR-SPÚ, Pobočka Svitavy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10" t="str">
        <f>IF(E17="","",E17)</f>
        <v>Agroprojekce Litomyšl, s.r.o.</v>
      </c>
      <c r="AN49" s="311"/>
      <c r="AO49" s="311"/>
      <c r="AP49" s="311"/>
      <c r="AQ49" s="35"/>
      <c r="AR49" s="38"/>
      <c r="AS49" s="312" t="s">
        <v>51</v>
      </c>
      <c r="AT49" s="313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6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10" t="str">
        <f>IF(E20="","",E20)</f>
        <v xml:space="preserve"> </v>
      </c>
      <c r="AN50" s="311"/>
      <c r="AO50" s="311"/>
      <c r="AP50" s="311"/>
      <c r="AQ50" s="35"/>
      <c r="AR50" s="38"/>
      <c r="AS50" s="314"/>
      <c r="AT50" s="315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16"/>
      <c r="AT51" s="317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03" t="s">
        <v>52</v>
      </c>
      <c r="D52" s="304"/>
      <c r="E52" s="304"/>
      <c r="F52" s="304"/>
      <c r="G52" s="304"/>
      <c r="H52" s="65"/>
      <c r="I52" s="305" t="s">
        <v>53</v>
      </c>
      <c r="J52" s="304"/>
      <c r="K52" s="304"/>
      <c r="L52" s="304"/>
      <c r="M52" s="304"/>
      <c r="N52" s="304"/>
      <c r="O52" s="304"/>
      <c r="P52" s="304"/>
      <c r="Q52" s="304"/>
      <c r="R52" s="304"/>
      <c r="S52" s="304"/>
      <c r="T52" s="304"/>
      <c r="U52" s="304"/>
      <c r="V52" s="304"/>
      <c r="W52" s="304"/>
      <c r="X52" s="304"/>
      <c r="Y52" s="304"/>
      <c r="Z52" s="304"/>
      <c r="AA52" s="304"/>
      <c r="AB52" s="304"/>
      <c r="AC52" s="304"/>
      <c r="AD52" s="304"/>
      <c r="AE52" s="304"/>
      <c r="AF52" s="304"/>
      <c r="AG52" s="306" t="s">
        <v>54</v>
      </c>
      <c r="AH52" s="304"/>
      <c r="AI52" s="304"/>
      <c r="AJ52" s="304"/>
      <c r="AK52" s="304"/>
      <c r="AL52" s="304"/>
      <c r="AM52" s="304"/>
      <c r="AN52" s="305" t="s">
        <v>55</v>
      </c>
      <c r="AO52" s="304"/>
      <c r="AP52" s="304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" customHeight="1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01">
        <f>ROUND(SUM(AG55:AG56),2)</f>
        <v>0</v>
      </c>
      <c r="AH54" s="301"/>
      <c r="AI54" s="301"/>
      <c r="AJ54" s="301"/>
      <c r="AK54" s="301"/>
      <c r="AL54" s="301"/>
      <c r="AM54" s="301"/>
      <c r="AN54" s="302">
        <f>SUM(AG54,AT54)</f>
        <v>0</v>
      </c>
      <c r="AO54" s="302"/>
      <c r="AP54" s="302"/>
      <c r="AQ54" s="77" t="s">
        <v>19</v>
      </c>
      <c r="AR54" s="78"/>
      <c r="AS54" s="79">
        <f>ROUND(SUM(AS55:AS56),2)</f>
        <v>0</v>
      </c>
      <c r="AT54" s="80">
        <f>ROUND(SUM(AV54:AW54),2)</f>
        <v>0</v>
      </c>
      <c r="AU54" s="81">
        <f>ROUND(SUM(AU55:AU56),5)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ROUND(SUM(AZ55:AZ56),2)</f>
        <v>0</v>
      </c>
      <c r="BA54" s="80">
        <f>ROUND(SUM(BA55:BA56),2)</f>
        <v>0</v>
      </c>
      <c r="BB54" s="80">
        <f>ROUND(SUM(BB55:BB56),2)</f>
        <v>0</v>
      </c>
      <c r="BC54" s="80">
        <f>ROUND(SUM(BC55:BC56),2)</f>
        <v>0</v>
      </c>
      <c r="BD54" s="82">
        <f>ROUND(SUM(BD55:BD56),2)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24.6" customHeight="1">
      <c r="A55" s="85" t="s">
        <v>75</v>
      </c>
      <c r="B55" s="86"/>
      <c r="C55" s="87"/>
      <c r="D55" s="300" t="s">
        <v>76</v>
      </c>
      <c r="E55" s="300"/>
      <c r="F55" s="300"/>
      <c r="G55" s="300"/>
      <c r="H55" s="300"/>
      <c r="I55" s="88"/>
      <c r="J55" s="300" t="s">
        <v>77</v>
      </c>
      <c r="K55" s="300"/>
      <c r="L55" s="300"/>
      <c r="M55" s="300"/>
      <c r="N55" s="300"/>
      <c r="O55" s="300"/>
      <c r="P55" s="300"/>
      <c r="Q55" s="300"/>
      <c r="R55" s="300"/>
      <c r="S55" s="300"/>
      <c r="T55" s="300"/>
      <c r="U55" s="300"/>
      <c r="V55" s="300"/>
      <c r="W55" s="300"/>
      <c r="X55" s="300"/>
      <c r="Y55" s="300"/>
      <c r="Z55" s="300"/>
      <c r="AA55" s="300"/>
      <c r="AB55" s="300"/>
      <c r="AC55" s="300"/>
      <c r="AD55" s="300"/>
      <c r="AE55" s="300"/>
      <c r="AF55" s="300"/>
      <c r="AG55" s="298">
        <f>'SO-101 - Polní cesta C1, ...'!J30</f>
        <v>0</v>
      </c>
      <c r="AH55" s="299"/>
      <c r="AI55" s="299"/>
      <c r="AJ55" s="299"/>
      <c r="AK55" s="299"/>
      <c r="AL55" s="299"/>
      <c r="AM55" s="299"/>
      <c r="AN55" s="298">
        <f>SUM(AG55,AT55)</f>
        <v>0</v>
      </c>
      <c r="AO55" s="299"/>
      <c r="AP55" s="299"/>
      <c r="AQ55" s="89" t="s">
        <v>78</v>
      </c>
      <c r="AR55" s="90"/>
      <c r="AS55" s="91">
        <v>0</v>
      </c>
      <c r="AT55" s="92">
        <f>ROUND(SUM(AV55:AW55),2)</f>
        <v>0</v>
      </c>
      <c r="AU55" s="93">
        <f>'SO-101 - Polní cesta C1, ...'!P89</f>
        <v>0</v>
      </c>
      <c r="AV55" s="92">
        <f>'SO-101 - Polní cesta C1, ...'!J33</f>
        <v>0</v>
      </c>
      <c r="AW55" s="92">
        <f>'SO-101 - Polní cesta C1, ...'!J34</f>
        <v>0</v>
      </c>
      <c r="AX55" s="92">
        <f>'SO-101 - Polní cesta C1, ...'!J35</f>
        <v>0</v>
      </c>
      <c r="AY55" s="92">
        <f>'SO-101 - Polní cesta C1, ...'!J36</f>
        <v>0</v>
      </c>
      <c r="AZ55" s="92">
        <f>'SO-101 - Polní cesta C1, ...'!F33</f>
        <v>0</v>
      </c>
      <c r="BA55" s="92">
        <f>'SO-101 - Polní cesta C1, ...'!F34</f>
        <v>0</v>
      </c>
      <c r="BB55" s="92">
        <f>'SO-101 - Polní cesta C1, ...'!F35</f>
        <v>0</v>
      </c>
      <c r="BC55" s="92">
        <f>'SO-101 - Polní cesta C1, ...'!F36</f>
        <v>0</v>
      </c>
      <c r="BD55" s="94">
        <f>'SO-101 - Polní cesta C1, ...'!F37</f>
        <v>0</v>
      </c>
      <c r="BT55" s="95" t="s">
        <v>79</v>
      </c>
      <c r="BV55" s="95" t="s">
        <v>73</v>
      </c>
      <c r="BW55" s="95" t="s">
        <v>80</v>
      </c>
      <c r="BX55" s="95" t="s">
        <v>5</v>
      </c>
      <c r="CL55" s="95" t="s">
        <v>81</v>
      </c>
      <c r="CM55" s="95" t="s">
        <v>82</v>
      </c>
    </row>
    <row r="56" spans="1:91" s="7" customFormat="1" ht="14.4" customHeight="1">
      <c r="A56" s="85" t="s">
        <v>75</v>
      </c>
      <c r="B56" s="86"/>
      <c r="C56" s="87"/>
      <c r="D56" s="300" t="s">
        <v>83</v>
      </c>
      <c r="E56" s="300"/>
      <c r="F56" s="300"/>
      <c r="G56" s="300"/>
      <c r="H56" s="300"/>
      <c r="I56" s="88"/>
      <c r="J56" s="300" t="s">
        <v>84</v>
      </c>
      <c r="K56" s="300"/>
      <c r="L56" s="300"/>
      <c r="M56" s="300"/>
      <c r="N56" s="300"/>
      <c r="O56" s="300"/>
      <c r="P56" s="300"/>
      <c r="Q56" s="300"/>
      <c r="R56" s="300"/>
      <c r="S56" s="300"/>
      <c r="T56" s="300"/>
      <c r="U56" s="300"/>
      <c r="V56" s="300"/>
      <c r="W56" s="300"/>
      <c r="X56" s="300"/>
      <c r="Y56" s="300"/>
      <c r="Z56" s="300"/>
      <c r="AA56" s="300"/>
      <c r="AB56" s="300"/>
      <c r="AC56" s="300"/>
      <c r="AD56" s="300"/>
      <c r="AE56" s="300"/>
      <c r="AF56" s="300"/>
      <c r="AG56" s="298">
        <f>'VON - Vedlejší a ostatní ...'!J30</f>
        <v>0</v>
      </c>
      <c r="AH56" s="299"/>
      <c r="AI56" s="299"/>
      <c r="AJ56" s="299"/>
      <c r="AK56" s="299"/>
      <c r="AL56" s="299"/>
      <c r="AM56" s="299"/>
      <c r="AN56" s="298">
        <f>SUM(AG56,AT56)</f>
        <v>0</v>
      </c>
      <c r="AO56" s="299"/>
      <c r="AP56" s="299"/>
      <c r="AQ56" s="89" t="s">
        <v>83</v>
      </c>
      <c r="AR56" s="90"/>
      <c r="AS56" s="96">
        <v>0</v>
      </c>
      <c r="AT56" s="97">
        <f>ROUND(SUM(AV56:AW56),2)</f>
        <v>0</v>
      </c>
      <c r="AU56" s="98">
        <f>'VON - Vedlejší a ostatní ...'!P82</f>
        <v>0</v>
      </c>
      <c r="AV56" s="97">
        <f>'VON - Vedlejší a ostatní ...'!J33</f>
        <v>0</v>
      </c>
      <c r="AW56" s="97">
        <f>'VON - Vedlejší a ostatní ...'!J34</f>
        <v>0</v>
      </c>
      <c r="AX56" s="97">
        <f>'VON - Vedlejší a ostatní ...'!J35</f>
        <v>0</v>
      </c>
      <c r="AY56" s="97">
        <f>'VON - Vedlejší a ostatní ...'!J36</f>
        <v>0</v>
      </c>
      <c r="AZ56" s="97">
        <f>'VON - Vedlejší a ostatní ...'!F33</f>
        <v>0</v>
      </c>
      <c r="BA56" s="97">
        <f>'VON - Vedlejší a ostatní ...'!F34</f>
        <v>0</v>
      </c>
      <c r="BB56" s="97">
        <f>'VON - Vedlejší a ostatní ...'!F35</f>
        <v>0</v>
      </c>
      <c r="BC56" s="97">
        <f>'VON - Vedlejší a ostatní ...'!F36</f>
        <v>0</v>
      </c>
      <c r="BD56" s="99">
        <f>'VON - Vedlejší a ostatní ...'!F37</f>
        <v>0</v>
      </c>
      <c r="BT56" s="95" t="s">
        <v>79</v>
      </c>
      <c r="BV56" s="95" t="s">
        <v>73</v>
      </c>
      <c r="BW56" s="95" t="s">
        <v>85</v>
      </c>
      <c r="BX56" s="95" t="s">
        <v>5</v>
      </c>
      <c r="CL56" s="95" t="s">
        <v>19</v>
      </c>
      <c r="CM56" s="95" t="s">
        <v>82</v>
      </c>
    </row>
    <row r="57" spans="1:91" s="2" customFormat="1" ht="30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8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  <row r="58" spans="1:91" s="2" customFormat="1" ht="6.9" customHeight="1">
      <c r="A58" s="33"/>
      <c r="B58" s="46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38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</sheetData>
  <sheetProtection algorithmName="SHA-512" hashValue="LJRkDlB2UgEYJZpFSRtO/qkkAdEqHCHVlLtvhKF/AaDukYtyHZ/OKDGoD5m/bBUgw9gt9FA8tD32I+ukZ8f3cw==" saltValue="UYlQAjVCCn1YLUbAsRIRhFrjMfyn2xGEc+5L5x/YltkHy7KsB2djSKfbPLsDsLJ6201np87ZhHG64f5Yxdva2g==" spinCount="100000" sheet="1" objects="1" scenarios="1" formatColumns="0" formatRows="0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47:AN47"/>
    <mergeCell ref="AM49:AP49"/>
    <mergeCell ref="AS49:AT51"/>
    <mergeCell ref="AM50:AP50"/>
    <mergeCell ref="W33:AE33"/>
    <mergeCell ref="AK33:AO33"/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</mergeCells>
  <hyperlinks>
    <hyperlink ref="A55" location="'SO-101 - Polní cesta C1, ...'!C2" display="/" xr:uid="{00000000-0004-0000-0000-000000000000}"/>
    <hyperlink ref="A56" location="'VON - Vedlejší a ostatní 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84"/>
  <sheetViews>
    <sheetView showGridLines="0" tabSelected="1" topLeftCell="A359" workbookViewId="0">
      <selection activeCell="E378" sqref="E378"/>
    </sheetView>
  </sheetViews>
  <sheetFormatPr defaultRowHeight="10.199999999999999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6" t="s">
        <v>80</v>
      </c>
    </row>
    <row r="3" spans="1:46" s="1" customFormat="1" ht="6.9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" customHeight="1">
      <c r="B4" s="19"/>
      <c r="D4" s="102" t="s">
        <v>86</v>
      </c>
      <c r="L4" s="19"/>
      <c r="M4" s="103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4.4" customHeight="1">
      <c r="B7" s="19"/>
      <c r="E7" s="340" t="str">
        <f>'Rekapitulace stavby'!K6</f>
        <v>Polní cesta C1 v k.ú. Radišov</v>
      </c>
      <c r="F7" s="341"/>
      <c r="G7" s="341"/>
      <c r="H7" s="341"/>
      <c r="L7" s="19"/>
    </row>
    <row r="8" spans="1:46" s="2" customFormat="1" ht="12" customHeight="1">
      <c r="A8" s="33"/>
      <c r="B8" s="38"/>
      <c r="C8" s="33"/>
      <c r="D8" s="104" t="s">
        <v>87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5.6" customHeight="1">
      <c r="A9" s="33"/>
      <c r="B9" s="38"/>
      <c r="C9" s="33"/>
      <c r="D9" s="33"/>
      <c r="E9" s="342" t="s">
        <v>88</v>
      </c>
      <c r="F9" s="343"/>
      <c r="G9" s="343"/>
      <c r="H9" s="343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81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1. 3. 2021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4" t="str">
        <f>'Rekapitulace stavby'!E14</f>
        <v>Vyplň údaj</v>
      </c>
      <c r="F18" s="345"/>
      <c r="G18" s="345"/>
      <c r="H18" s="345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08"/>
      <c r="B27" s="109"/>
      <c r="C27" s="108"/>
      <c r="D27" s="108"/>
      <c r="E27" s="346" t="s">
        <v>19</v>
      </c>
      <c r="F27" s="346"/>
      <c r="G27" s="346"/>
      <c r="H27" s="346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ROUND(J89,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15" t="s">
        <v>41</v>
      </c>
      <c r="E33" s="104" t="s">
        <v>42</v>
      </c>
      <c r="F33" s="116">
        <f>ROUND((SUM(BE89:BE383)),  2)</f>
        <v>0</v>
      </c>
      <c r="G33" s="33"/>
      <c r="H33" s="33"/>
      <c r="I33" s="117">
        <v>0.21</v>
      </c>
      <c r="J33" s="116">
        <f>ROUND(((SUM(BE89:BE383))*I33),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4" t="s">
        <v>43</v>
      </c>
      <c r="F34" s="116">
        <f>ROUND((SUM(BF89:BF383)),  2)</f>
        <v>0</v>
      </c>
      <c r="G34" s="33"/>
      <c r="H34" s="33"/>
      <c r="I34" s="117">
        <v>0.15</v>
      </c>
      <c r="J34" s="116">
        <f>ROUND(((SUM(BF89:BF383))*I34),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4" t="s">
        <v>44</v>
      </c>
      <c r="F35" s="116">
        <f>ROUND((SUM(BG89:BG383)),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4" t="s">
        <v>45</v>
      </c>
      <c r="F36" s="116">
        <f>ROUND((SUM(BH89:BH383)),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4" t="s">
        <v>46</v>
      </c>
      <c r="F37" s="116">
        <f>ROUND((SUM(BI89:BI383)),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89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38" t="str">
        <f>E7</f>
        <v>Polní cesta C1 v k.ú. Radišov</v>
      </c>
      <c r="F48" s="339"/>
      <c r="G48" s="339"/>
      <c r="H48" s="339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87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5.6" customHeight="1">
      <c r="A50" s="33"/>
      <c r="B50" s="34"/>
      <c r="C50" s="35"/>
      <c r="D50" s="35"/>
      <c r="E50" s="307" t="str">
        <f>E9</f>
        <v>SO-101 - Polní cesta C1, KM 0,000-0,908, k.ú. Radišov</v>
      </c>
      <c r="F50" s="337"/>
      <c r="G50" s="337"/>
      <c r="H50" s="337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1. 3. 2021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6.4" customHeight="1">
      <c r="A54" s="33"/>
      <c r="B54" s="34"/>
      <c r="C54" s="28" t="s">
        <v>25</v>
      </c>
      <c r="D54" s="35"/>
      <c r="E54" s="35"/>
      <c r="F54" s="26" t="str">
        <f>E15</f>
        <v>ČR-SPÚ, Pobočka Svitavy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90</v>
      </c>
      <c r="D57" s="130"/>
      <c r="E57" s="130"/>
      <c r="F57" s="130"/>
      <c r="G57" s="130"/>
      <c r="H57" s="130"/>
      <c r="I57" s="130"/>
      <c r="J57" s="131" t="s">
        <v>91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J89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92</v>
      </c>
    </row>
    <row r="60" spans="1:47" s="9" customFormat="1" ht="24.9" customHeight="1">
      <c r="B60" s="133"/>
      <c r="C60" s="134"/>
      <c r="D60" s="135" t="s">
        <v>93</v>
      </c>
      <c r="E60" s="136"/>
      <c r="F60" s="136"/>
      <c r="G60" s="136"/>
      <c r="H60" s="136"/>
      <c r="I60" s="136"/>
      <c r="J60" s="137">
        <f>J90</f>
        <v>0</v>
      </c>
      <c r="K60" s="134"/>
      <c r="L60" s="138"/>
    </row>
    <row r="61" spans="1:47" s="10" customFormat="1" ht="19.95" customHeight="1">
      <c r="B61" s="139"/>
      <c r="C61" s="140"/>
      <c r="D61" s="141" t="s">
        <v>94</v>
      </c>
      <c r="E61" s="142"/>
      <c r="F61" s="142"/>
      <c r="G61" s="142"/>
      <c r="H61" s="142"/>
      <c r="I61" s="142"/>
      <c r="J61" s="143">
        <f>J91</f>
        <v>0</v>
      </c>
      <c r="K61" s="140"/>
      <c r="L61" s="144"/>
    </row>
    <row r="62" spans="1:47" s="10" customFormat="1" ht="19.95" customHeight="1">
      <c r="B62" s="139"/>
      <c r="C62" s="140"/>
      <c r="D62" s="141" t="s">
        <v>95</v>
      </c>
      <c r="E62" s="142"/>
      <c r="F62" s="142"/>
      <c r="G62" s="142"/>
      <c r="H62" s="142"/>
      <c r="I62" s="142"/>
      <c r="J62" s="143">
        <f>J214</f>
        <v>0</v>
      </c>
      <c r="K62" s="140"/>
      <c r="L62" s="144"/>
    </row>
    <row r="63" spans="1:47" s="10" customFormat="1" ht="19.95" customHeight="1">
      <c r="B63" s="139"/>
      <c r="C63" s="140"/>
      <c r="D63" s="141" t="s">
        <v>96</v>
      </c>
      <c r="E63" s="142"/>
      <c r="F63" s="142"/>
      <c r="G63" s="142"/>
      <c r="H63" s="142"/>
      <c r="I63" s="142"/>
      <c r="J63" s="143">
        <f>J251</f>
        <v>0</v>
      </c>
      <c r="K63" s="140"/>
      <c r="L63" s="144"/>
    </row>
    <row r="64" spans="1:47" s="10" customFormat="1" ht="19.95" customHeight="1">
      <c r="B64" s="139"/>
      <c r="C64" s="140"/>
      <c r="D64" s="141" t="s">
        <v>97</v>
      </c>
      <c r="E64" s="142"/>
      <c r="F64" s="142"/>
      <c r="G64" s="142"/>
      <c r="H64" s="142"/>
      <c r="I64" s="142"/>
      <c r="J64" s="143">
        <f>J255</f>
        <v>0</v>
      </c>
      <c r="K64" s="140"/>
      <c r="L64" s="144"/>
    </row>
    <row r="65" spans="1:31" s="10" customFormat="1" ht="19.95" customHeight="1">
      <c r="B65" s="139"/>
      <c r="C65" s="140"/>
      <c r="D65" s="141" t="s">
        <v>98</v>
      </c>
      <c r="E65" s="142"/>
      <c r="F65" s="142"/>
      <c r="G65" s="142"/>
      <c r="H65" s="142"/>
      <c r="I65" s="142"/>
      <c r="J65" s="143">
        <f>J265</f>
        <v>0</v>
      </c>
      <c r="K65" s="140"/>
      <c r="L65" s="144"/>
    </row>
    <row r="66" spans="1:31" s="10" customFormat="1" ht="19.95" customHeight="1">
      <c r="B66" s="139"/>
      <c r="C66" s="140"/>
      <c r="D66" s="141" t="s">
        <v>99</v>
      </c>
      <c r="E66" s="142"/>
      <c r="F66" s="142"/>
      <c r="G66" s="142"/>
      <c r="H66" s="142"/>
      <c r="I66" s="142"/>
      <c r="J66" s="143">
        <f>J309</f>
        <v>0</v>
      </c>
      <c r="K66" s="140"/>
      <c r="L66" s="144"/>
    </row>
    <row r="67" spans="1:31" s="10" customFormat="1" ht="19.95" customHeight="1">
      <c r="B67" s="139"/>
      <c r="C67" s="140"/>
      <c r="D67" s="141" t="s">
        <v>100</v>
      </c>
      <c r="E67" s="142"/>
      <c r="F67" s="142"/>
      <c r="G67" s="142"/>
      <c r="H67" s="142"/>
      <c r="I67" s="142"/>
      <c r="J67" s="143">
        <f>J321</f>
        <v>0</v>
      </c>
      <c r="K67" s="140"/>
      <c r="L67" s="144"/>
    </row>
    <row r="68" spans="1:31" s="10" customFormat="1" ht="19.95" customHeight="1">
      <c r="B68" s="139"/>
      <c r="C68" s="140"/>
      <c r="D68" s="141" t="s">
        <v>101</v>
      </c>
      <c r="E68" s="142"/>
      <c r="F68" s="142"/>
      <c r="G68" s="142"/>
      <c r="H68" s="142"/>
      <c r="I68" s="142"/>
      <c r="J68" s="143">
        <f>J362</f>
        <v>0</v>
      </c>
      <c r="K68" s="140"/>
      <c r="L68" s="144"/>
    </row>
    <row r="69" spans="1:31" s="10" customFormat="1" ht="19.95" customHeight="1">
      <c r="B69" s="139"/>
      <c r="C69" s="140"/>
      <c r="D69" s="141" t="s">
        <v>102</v>
      </c>
      <c r="E69" s="142"/>
      <c r="F69" s="142"/>
      <c r="G69" s="142"/>
      <c r="H69" s="142"/>
      <c r="I69" s="142"/>
      <c r="J69" s="143">
        <f>J381</f>
        <v>0</v>
      </c>
      <c r="K69" s="140"/>
      <c r="L69" s="144"/>
    </row>
    <row r="70" spans="1:31" s="2" customFormat="1" ht="21.75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6.9" customHeight="1">
      <c r="A71" s="33"/>
      <c r="B71" s="46"/>
      <c r="C71" s="47"/>
      <c r="D71" s="47"/>
      <c r="E71" s="47"/>
      <c r="F71" s="47"/>
      <c r="G71" s="47"/>
      <c r="H71" s="47"/>
      <c r="I71" s="47"/>
      <c r="J71" s="47"/>
      <c r="K71" s="47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5" spans="1:31" s="2" customFormat="1" ht="6.9" customHeight="1">
      <c r="A75" s="33"/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24.9" customHeight="1">
      <c r="A76" s="33"/>
      <c r="B76" s="34"/>
      <c r="C76" s="22" t="s">
        <v>103</v>
      </c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16</v>
      </c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4.4" customHeight="1">
      <c r="A79" s="33"/>
      <c r="B79" s="34"/>
      <c r="C79" s="35"/>
      <c r="D79" s="35"/>
      <c r="E79" s="338" t="str">
        <f>E7</f>
        <v>Polní cesta C1 v k.ú. Radišov</v>
      </c>
      <c r="F79" s="339"/>
      <c r="G79" s="339"/>
      <c r="H79" s="339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28" t="s">
        <v>87</v>
      </c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5.6" customHeight="1">
      <c r="A81" s="33"/>
      <c r="B81" s="34"/>
      <c r="C81" s="35"/>
      <c r="D81" s="35"/>
      <c r="E81" s="307" t="str">
        <f>E9</f>
        <v>SO-101 - Polní cesta C1, KM 0,000-0,908, k.ú. Radišov</v>
      </c>
      <c r="F81" s="337"/>
      <c r="G81" s="337"/>
      <c r="H81" s="337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2" customHeight="1">
      <c r="A83" s="33"/>
      <c r="B83" s="34"/>
      <c r="C83" s="28" t="s">
        <v>21</v>
      </c>
      <c r="D83" s="35"/>
      <c r="E83" s="35"/>
      <c r="F83" s="26" t="str">
        <f>F12</f>
        <v xml:space="preserve"> </v>
      </c>
      <c r="G83" s="35"/>
      <c r="H83" s="35"/>
      <c r="I83" s="28" t="s">
        <v>23</v>
      </c>
      <c r="J83" s="58" t="str">
        <f>IF(J12="","",J12)</f>
        <v>1. 3. 2021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6.9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26.4" customHeight="1">
      <c r="A85" s="33"/>
      <c r="B85" s="34"/>
      <c r="C85" s="28" t="s">
        <v>25</v>
      </c>
      <c r="D85" s="35"/>
      <c r="E85" s="35"/>
      <c r="F85" s="26" t="str">
        <f>E15</f>
        <v>ČR-SPÚ, Pobočka Svitavy</v>
      </c>
      <c r="G85" s="35"/>
      <c r="H85" s="35"/>
      <c r="I85" s="28" t="s">
        <v>31</v>
      </c>
      <c r="J85" s="31" t="str">
        <f>E21</f>
        <v>Agroprojekce Litomyšl, s.r.o.</v>
      </c>
      <c r="K85" s="35"/>
      <c r="L85" s="10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5.6" customHeight="1">
      <c r="A86" s="33"/>
      <c r="B86" s="34"/>
      <c r="C86" s="28" t="s">
        <v>29</v>
      </c>
      <c r="D86" s="35"/>
      <c r="E86" s="35"/>
      <c r="F86" s="26" t="str">
        <f>IF(E18="","",E18)</f>
        <v>Vyplň údaj</v>
      </c>
      <c r="G86" s="35"/>
      <c r="H86" s="35"/>
      <c r="I86" s="28" t="s">
        <v>34</v>
      </c>
      <c r="J86" s="31" t="str">
        <f>E24</f>
        <v xml:space="preserve"> </v>
      </c>
      <c r="K86" s="35"/>
      <c r="L86" s="10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10.35" customHeight="1">
      <c r="A87" s="33"/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105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11" customFormat="1" ht="29.25" customHeight="1">
      <c r="A88" s="145"/>
      <c r="B88" s="146"/>
      <c r="C88" s="147" t="s">
        <v>104</v>
      </c>
      <c r="D88" s="148" t="s">
        <v>56</v>
      </c>
      <c r="E88" s="148" t="s">
        <v>52</v>
      </c>
      <c r="F88" s="148" t="s">
        <v>53</v>
      </c>
      <c r="G88" s="148" t="s">
        <v>105</v>
      </c>
      <c r="H88" s="148" t="s">
        <v>106</v>
      </c>
      <c r="I88" s="148" t="s">
        <v>107</v>
      </c>
      <c r="J88" s="148" t="s">
        <v>91</v>
      </c>
      <c r="K88" s="149" t="s">
        <v>108</v>
      </c>
      <c r="L88" s="150"/>
      <c r="M88" s="67" t="s">
        <v>19</v>
      </c>
      <c r="N88" s="68" t="s">
        <v>41</v>
      </c>
      <c r="O88" s="68" t="s">
        <v>109</v>
      </c>
      <c r="P88" s="68" t="s">
        <v>110</v>
      </c>
      <c r="Q88" s="68" t="s">
        <v>111</v>
      </c>
      <c r="R88" s="68" t="s">
        <v>112</v>
      </c>
      <c r="S88" s="68" t="s">
        <v>113</v>
      </c>
      <c r="T88" s="69" t="s">
        <v>114</v>
      </c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</row>
    <row r="89" spans="1:65" s="2" customFormat="1" ht="22.8" customHeight="1">
      <c r="A89" s="33"/>
      <c r="B89" s="34"/>
      <c r="C89" s="74" t="s">
        <v>115</v>
      </c>
      <c r="D89" s="35"/>
      <c r="E89" s="35"/>
      <c r="F89" s="35"/>
      <c r="G89" s="35"/>
      <c r="H89" s="35"/>
      <c r="I89" s="35"/>
      <c r="J89" s="151">
        <f>BK89</f>
        <v>0</v>
      </c>
      <c r="K89" s="35"/>
      <c r="L89" s="38"/>
      <c r="M89" s="70"/>
      <c r="N89" s="152"/>
      <c r="O89" s="71"/>
      <c r="P89" s="153">
        <f>P90</f>
        <v>0</v>
      </c>
      <c r="Q89" s="71"/>
      <c r="R89" s="153">
        <f>R90</f>
        <v>4836.3458474700001</v>
      </c>
      <c r="S89" s="71"/>
      <c r="T89" s="154">
        <f>T90</f>
        <v>662.80000000000007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70</v>
      </c>
      <c r="AU89" s="16" t="s">
        <v>92</v>
      </c>
      <c r="BK89" s="155">
        <f>BK90</f>
        <v>0</v>
      </c>
    </row>
    <row r="90" spans="1:65" s="12" customFormat="1" ht="25.95" customHeight="1">
      <c r="B90" s="156"/>
      <c r="C90" s="157"/>
      <c r="D90" s="158" t="s">
        <v>70</v>
      </c>
      <c r="E90" s="159" t="s">
        <v>116</v>
      </c>
      <c r="F90" s="159" t="s">
        <v>117</v>
      </c>
      <c r="G90" s="157"/>
      <c r="H90" s="157"/>
      <c r="I90" s="160"/>
      <c r="J90" s="161">
        <f>BK90</f>
        <v>0</v>
      </c>
      <c r="K90" s="157"/>
      <c r="L90" s="162"/>
      <c r="M90" s="163"/>
      <c r="N90" s="164"/>
      <c r="O90" s="164"/>
      <c r="P90" s="165">
        <f>P91+P214+P251+P255+P265+P309+P321+P362+P381</f>
        <v>0</v>
      </c>
      <c r="Q90" s="164"/>
      <c r="R90" s="165">
        <f>R91+R214+R251+R255+R265+R309+R321+R362+R381</f>
        <v>4836.3458474700001</v>
      </c>
      <c r="S90" s="164"/>
      <c r="T90" s="166">
        <f>T91+T214+T251+T255+T265+T309+T321+T362+T381</f>
        <v>662.80000000000007</v>
      </c>
      <c r="AR90" s="167" t="s">
        <v>79</v>
      </c>
      <c r="AT90" s="168" t="s">
        <v>70</v>
      </c>
      <c r="AU90" s="168" t="s">
        <v>71</v>
      </c>
      <c r="AY90" s="167" t="s">
        <v>118</v>
      </c>
      <c r="BK90" s="169">
        <f>BK91+BK214+BK251+BK255+BK265+BK309+BK321+BK362+BK381</f>
        <v>0</v>
      </c>
    </row>
    <row r="91" spans="1:65" s="12" customFormat="1" ht="22.8" customHeight="1">
      <c r="B91" s="156"/>
      <c r="C91" s="157"/>
      <c r="D91" s="158" t="s">
        <v>70</v>
      </c>
      <c r="E91" s="170" t="s">
        <v>79</v>
      </c>
      <c r="F91" s="170" t="s">
        <v>119</v>
      </c>
      <c r="G91" s="157"/>
      <c r="H91" s="157"/>
      <c r="I91" s="160"/>
      <c r="J91" s="171">
        <f>BK91</f>
        <v>0</v>
      </c>
      <c r="K91" s="157"/>
      <c r="L91" s="162"/>
      <c r="M91" s="163"/>
      <c r="N91" s="164"/>
      <c r="O91" s="164"/>
      <c r="P91" s="165">
        <f>SUM(P92:P213)</f>
        <v>0</v>
      </c>
      <c r="Q91" s="164"/>
      <c r="R91" s="165">
        <f>SUM(R92:R213)</f>
        <v>14.827997</v>
      </c>
      <c r="S91" s="164"/>
      <c r="T91" s="166">
        <f>SUM(T92:T213)</f>
        <v>655.6</v>
      </c>
      <c r="AR91" s="167" t="s">
        <v>79</v>
      </c>
      <c r="AT91" s="168" t="s">
        <v>70</v>
      </c>
      <c r="AU91" s="168" t="s">
        <v>79</v>
      </c>
      <c r="AY91" s="167" t="s">
        <v>118</v>
      </c>
      <c r="BK91" s="169">
        <f>SUM(BK92:BK213)</f>
        <v>0</v>
      </c>
    </row>
    <row r="92" spans="1:65" s="2" customFormat="1" ht="14.4" customHeight="1">
      <c r="A92" s="33"/>
      <c r="B92" s="34"/>
      <c r="C92" s="172" t="s">
        <v>79</v>
      </c>
      <c r="D92" s="172" t="s">
        <v>120</v>
      </c>
      <c r="E92" s="173" t="s">
        <v>121</v>
      </c>
      <c r="F92" s="174" t="s">
        <v>122</v>
      </c>
      <c r="G92" s="175" t="s">
        <v>123</v>
      </c>
      <c r="H92" s="176">
        <v>8</v>
      </c>
      <c r="I92" s="177"/>
      <c r="J92" s="178">
        <f>ROUND(I92*H92,2)</f>
        <v>0</v>
      </c>
      <c r="K92" s="174" t="s">
        <v>124</v>
      </c>
      <c r="L92" s="38"/>
      <c r="M92" s="179" t="s">
        <v>19</v>
      </c>
      <c r="N92" s="180" t="s">
        <v>42</v>
      </c>
      <c r="O92" s="63"/>
      <c r="P92" s="181">
        <f>O92*H92</f>
        <v>0</v>
      </c>
      <c r="Q92" s="181">
        <v>0</v>
      </c>
      <c r="R92" s="181">
        <f>Q92*H92</f>
        <v>0</v>
      </c>
      <c r="S92" s="181">
        <v>0</v>
      </c>
      <c r="T92" s="182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3" t="s">
        <v>125</v>
      </c>
      <c r="AT92" s="183" t="s">
        <v>120</v>
      </c>
      <c r="AU92" s="183" t="s">
        <v>82</v>
      </c>
      <c r="AY92" s="16" t="s">
        <v>118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6" t="s">
        <v>79</v>
      </c>
      <c r="BK92" s="184">
        <f>ROUND(I92*H92,2)</f>
        <v>0</v>
      </c>
      <c r="BL92" s="16" t="s">
        <v>125</v>
      </c>
      <c r="BM92" s="183" t="s">
        <v>126</v>
      </c>
    </row>
    <row r="93" spans="1:65" s="2" customFormat="1">
      <c r="A93" s="33"/>
      <c r="B93" s="34"/>
      <c r="C93" s="35"/>
      <c r="D93" s="185" t="s">
        <v>127</v>
      </c>
      <c r="E93" s="35"/>
      <c r="F93" s="186" t="s">
        <v>128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127</v>
      </c>
      <c r="AU93" s="16" t="s">
        <v>82</v>
      </c>
    </row>
    <row r="94" spans="1:65" s="13" customFormat="1">
      <c r="B94" s="190"/>
      <c r="C94" s="191"/>
      <c r="D94" s="185" t="s">
        <v>129</v>
      </c>
      <c r="E94" s="192" t="s">
        <v>19</v>
      </c>
      <c r="F94" s="193" t="s">
        <v>130</v>
      </c>
      <c r="G94" s="191"/>
      <c r="H94" s="194">
        <v>8</v>
      </c>
      <c r="I94" s="195"/>
      <c r="J94" s="191"/>
      <c r="K94" s="191"/>
      <c r="L94" s="196"/>
      <c r="M94" s="197"/>
      <c r="N94" s="198"/>
      <c r="O94" s="198"/>
      <c r="P94" s="198"/>
      <c r="Q94" s="198"/>
      <c r="R94" s="198"/>
      <c r="S94" s="198"/>
      <c r="T94" s="199"/>
      <c r="AT94" s="200" t="s">
        <v>129</v>
      </c>
      <c r="AU94" s="200" t="s">
        <v>82</v>
      </c>
      <c r="AV94" s="13" t="s">
        <v>82</v>
      </c>
      <c r="AW94" s="13" t="s">
        <v>33</v>
      </c>
      <c r="AX94" s="13" t="s">
        <v>79</v>
      </c>
      <c r="AY94" s="200" t="s">
        <v>118</v>
      </c>
    </row>
    <row r="95" spans="1:65" s="2" customFormat="1" ht="14.4" customHeight="1">
      <c r="A95" s="33"/>
      <c r="B95" s="34"/>
      <c r="C95" s="172" t="s">
        <v>82</v>
      </c>
      <c r="D95" s="172" t="s">
        <v>120</v>
      </c>
      <c r="E95" s="173" t="s">
        <v>131</v>
      </c>
      <c r="F95" s="174" t="s">
        <v>132</v>
      </c>
      <c r="G95" s="175" t="s">
        <v>123</v>
      </c>
      <c r="H95" s="176">
        <v>8</v>
      </c>
      <c r="I95" s="177"/>
      <c r="J95" s="178">
        <f>ROUND(I95*H95,2)</f>
        <v>0</v>
      </c>
      <c r="K95" s="174" t="s">
        <v>124</v>
      </c>
      <c r="L95" s="38"/>
      <c r="M95" s="179" t="s">
        <v>19</v>
      </c>
      <c r="N95" s="180" t="s">
        <v>42</v>
      </c>
      <c r="O95" s="63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125</v>
      </c>
      <c r="AT95" s="183" t="s">
        <v>120</v>
      </c>
      <c r="AU95" s="183" t="s">
        <v>82</v>
      </c>
      <c r="AY95" s="16" t="s">
        <v>118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79</v>
      </c>
      <c r="BK95" s="184">
        <f>ROUND(I95*H95,2)</f>
        <v>0</v>
      </c>
      <c r="BL95" s="16" t="s">
        <v>125</v>
      </c>
      <c r="BM95" s="183" t="s">
        <v>133</v>
      </c>
    </row>
    <row r="96" spans="1:65" s="2" customFormat="1">
      <c r="A96" s="33"/>
      <c r="B96" s="34"/>
      <c r="C96" s="35"/>
      <c r="D96" s="185" t="s">
        <v>127</v>
      </c>
      <c r="E96" s="35"/>
      <c r="F96" s="186" t="s">
        <v>134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127</v>
      </c>
      <c r="AU96" s="16" t="s">
        <v>82</v>
      </c>
    </row>
    <row r="97" spans="1:65" s="2" customFormat="1" ht="14.4" customHeight="1">
      <c r="A97" s="33"/>
      <c r="B97" s="34"/>
      <c r="C97" s="172" t="s">
        <v>135</v>
      </c>
      <c r="D97" s="172" t="s">
        <v>120</v>
      </c>
      <c r="E97" s="173" t="s">
        <v>136</v>
      </c>
      <c r="F97" s="174" t="s">
        <v>137</v>
      </c>
      <c r="G97" s="175" t="s">
        <v>123</v>
      </c>
      <c r="H97" s="176">
        <v>8</v>
      </c>
      <c r="I97" s="177"/>
      <c r="J97" s="178">
        <f>ROUND(I97*H97,2)</f>
        <v>0</v>
      </c>
      <c r="K97" s="174" t="s">
        <v>124</v>
      </c>
      <c r="L97" s="38"/>
      <c r="M97" s="179" t="s">
        <v>19</v>
      </c>
      <c r="N97" s="180" t="s">
        <v>42</v>
      </c>
      <c r="O97" s="63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3" t="s">
        <v>125</v>
      </c>
      <c r="AT97" s="183" t="s">
        <v>120</v>
      </c>
      <c r="AU97" s="183" t="s">
        <v>82</v>
      </c>
      <c r="AY97" s="16" t="s">
        <v>118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6" t="s">
        <v>79</v>
      </c>
      <c r="BK97" s="184">
        <f>ROUND(I97*H97,2)</f>
        <v>0</v>
      </c>
      <c r="BL97" s="16" t="s">
        <v>125</v>
      </c>
      <c r="BM97" s="183" t="s">
        <v>138</v>
      </c>
    </row>
    <row r="98" spans="1:65" s="2" customFormat="1">
      <c r="A98" s="33"/>
      <c r="B98" s="34"/>
      <c r="C98" s="35"/>
      <c r="D98" s="185" t="s">
        <v>127</v>
      </c>
      <c r="E98" s="35"/>
      <c r="F98" s="186" t="s">
        <v>139</v>
      </c>
      <c r="G98" s="35"/>
      <c r="H98" s="35"/>
      <c r="I98" s="187"/>
      <c r="J98" s="35"/>
      <c r="K98" s="35"/>
      <c r="L98" s="38"/>
      <c r="M98" s="188"/>
      <c r="N98" s="189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127</v>
      </c>
      <c r="AU98" s="16" t="s">
        <v>82</v>
      </c>
    </row>
    <row r="99" spans="1:65" s="2" customFormat="1" ht="14.4" customHeight="1">
      <c r="A99" s="33"/>
      <c r="B99" s="34"/>
      <c r="C99" s="172" t="s">
        <v>125</v>
      </c>
      <c r="D99" s="172" t="s">
        <v>120</v>
      </c>
      <c r="E99" s="173" t="s">
        <v>140</v>
      </c>
      <c r="F99" s="174" t="s">
        <v>141</v>
      </c>
      <c r="G99" s="175" t="s">
        <v>142</v>
      </c>
      <c r="H99" s="176">
        <v>2980</v>
      </c>
      <c r="I99" s="177"/>
      <c r="J99" s="178">
        <f>ROUND(I99*H99,2)</f>
        <v>0</v>
      </c>
      <c r="K99" s="174" t="s">
        <v>124</v>
      </c>
      <c r="L99" s="38"/>
      <c r="M99" s="179" t="s">
        <v>19</v>
      </c>
      <c r="N99" s="180" t="s">
        <v>42</v>
      </c>
      <c r="O99" s="63"/>
      <c r="P99" s="181">
        <f>O99*H99</f>
        <v>0</v>
      </c>
      <c r="Q99" s="181">
        <v>0</v>
      </c>
      <c r="R99" s="181">
        <f>Q99*H99</f>
        <v>0</v>
      </c>
      <c r="S99" s="181">
        <v>0.22</v>
      </c>
      <c r="T99" s="182">
        <f>S99*H99</f>
        <v>655.6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3" t="s">
        <v>125</v>
      </c>
      <c r="AT99" s="183" t="s">
        <v>120</v>
      </c>
      <c r="AU99" s="183" t="s">
        <v>82</v>
      </c>
      <c r="AY99" s="16" t="s">
        <v>118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6" t="s">
        <v>79</v>
      </c>
      <c r="BK99" s="184">
        <f>ROUND(I99*H99,2)</f>
        <v>0</v>
      </c>
      <c r="BL99" s="16" t="s">
        <v>125</v>
      </c>
      <c r="BM99" s="183" t="s">
        <v>143</v>
      </c>
    </row>
    <row r="100" spans="1:65" s="2" customFormat="1" ht="19.2">
      <c r="A100" s="33"/>
      <c r="B100" s="34"/>
      <c r="C100" s="35"/>
      <c r="D100" s="185" t="s">
        <v>127</v>
      </c>
      <c r="E100" s="35"/>
      <c r="F100" s="186" t="s">
        <v>144</v>
      </c>
      <c r="G100" s="35"/>
      <c r="H100" s="35"/>
      <c r="I100" s="187"/>
      <c r="J100" s="35"/>
      <c r="K100" s="35"/>
      <c r="L100" s="38"/>
      <c r="M100" s="188"/>
      <c r="N100" s="189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127</v>
      </c>
      <c r="AU100" s="16" t="s">
        <v>82</v>
      </c>
    </row>
    <row r="101" spans="1:65" s="13" customFormat="1">
      <c r="B101" s="190"/>
      <c r="C101" s="191"/>
      <c r="D101" s="185" t="s">
        <v>129</v>
      </c>
      <c r="E101" s="192" t="s">
        <v>19</v>
      </c>
      <c r="F101" s="193" t="s">
        <v>145</v>
      </c>
      <c r="G101" s="191"/>
      <c r="H101" s="194">
        <v>2980</v>
      </c>
      <c r="I101" s="195"/>
      <c r="J101" s="191"/>
      <c r="K101" s="191"/>
      <c r="L101" s="196"/>
      <c r="M101" s="197"/>
      <c r="N101" s="198"/>
      <c r="O101" s="198"/>
      <c r="P101" s="198"/>
      <c r="Q101" s="198"/>
      <c r="R101" s="198"/>
      <c r="S101" s="198"/>
      <c r="T101" s="199"/>
      <c r="AT101" s="200" t="s">
        <v>129</v>
      </c>
      <c r="AU101" s="200" t="s">
        <v>82</v>
      </c>
      <c r="AV101" s="13" t="s">
        <v>82</v>
      </c>
      <c r="AW101" s="13" t="s">
        <v>33</v>
      </c>
      <c r="AX101" s="13" t="s">
        <v>79</v>
      </c>
      <c r="AY101" s="200" t="s">
        <v>118</v>
      </c>
    </row>
    <row r="102" spans="1:65" s="2" customFormat="1" ht="14.4" customHeight="1">
      <c r="A102" s="33"/>
      <c r="B102" s="34"/>
      <c r="C102" s="172" t="s">
        <v>146</v>
      </c>
      <c r="D102" s="172" t="s">
        <v>120</v>
      </c>
      <c r="E102" s="173" t="s">
        <v>147</v>
      </c>
      <c r="F102" s="174" t="s">
        <v>148</v>
      </c>
      <c r="G102" s="175" t="s">
        <v>149</v>
      </c>
      <c r="H102" s="176">
        <v>100</v>
      </c>
      <c r="I102" s="177"/>
      <c r="J102" s="178">
        <f>ROUND(I102*H102,2)</f>
        <v>0</v>
      </c>
      <c r="K102" s="174" t="s">
        <v>124</v>
      </c>
      <c r="L102" s="38"/>
      <c r="M102" s="179" t="s">
        <v>19</v>
      </c>
      <c r="N102" s="180" t="s">
        <v>42</v>
      </c>
      <c r="O102" s="63"/>
      <c r="P102" s="181">
        <f>O102*H102</f>
        <v>0</v>
      </c>
      <c r="Q102" s="181">
        <v>3.0000000000000001E-5</v>
      </c>
      <c r="R102" s="181">
        <f>Q102*H102</f>
        <v>3.0000000000000001E-3</v>
      </c>
      <c r="S102" s="181">
        <v>0</v>
      </c>
      <c r="T102" s="182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3" t="s">
        <v>125</v>
      </c>
      <c r="AT102" s="183" t="s">
        <v>120</v>
      </c>
      <c r="AU102" s="183" t="s">
        <v>82</v>
      </c>
      <c r="AY102" s="16" t="s">
        <v>118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6" t="s">
        <v>79</v>
      </c>
      <c r="BK102" s="184">
        <f>ROUND(I102*H102,2)</f>
        <v>0</v>
      </c>
      <c r="BL102" s="16" t="s">
        <v>125</v>
      </c>
      <c r="BM102" s="183" t="s">
        <v>150</v>
      </c>
    </row>
    <row r="103" spans="1:65" s="2" customFormat="1">
      <c r="A103" s="33"/>
      <c r="B103" s="34"/>
      <c r="C103" s="35"/>
      <c r="D103" s="185" t="s">
        <v>127</v>
      </c>
      <c r="E103" s="35"/>
      <c r="F103" s="186" t="s">
        <v>151</v>
      </c>
      <c r="G103" s="35"/>
      <c r="H103" s="35"/>
      <c r="I103" s="187"/>
      <c r="J103" s="35"/>
      <c r="K103" s="35"/>
      <c r="L103" s="38"/>
      <c r="M103" s="188"/>
      <c r="N103" s="189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127</v>
      </c>
      <c r="AU103" s="16" t="s">
        <v>82</v>
      </c>
    </row>
    <row r="104" spans="1:65" s="13" customFormat="1">
      <c r="B104" s="190"/>
      <c r="C104" s="191"/>
      <c r="D104" s="185" t="s">
        <v>129</v>
      </c>
      <c r="E104" s="192" t="s">
        <v>19</v>
      </c>
      <c r="F104" s="193" t="s">
        <v>152</v>
      </c>
      <c r="G104" s="191"/>
      <c r="H104" s="194">
        <v>100</v>
      </c>
      <c r="I104" s="195"/>
      <c r="J104" s="191"/>
      <c r="K104" s="191"/>
      <c r="L104" s="196"/>
      <c r="M104" s="197"/>
      <c r="N104" s="198"/>
      <c r="O104" s="198"/>
      <c r="P104" s="198"/>
      <c r="Q104" s="198"/>
      <c r="R104" s="198"/>
      <c r="S104" s="198"/>
      <c r="T104" s="199"/>
      <c r="AT104" s="200" t="s">
        <v>129</v>
      </c>
      <c r="AU104" s="200" t="s">
        <v>82</v>
      </c>
      <c r="AV104" s="13" t="s">
        <v>82</v>
      </c>
      <c r="AW104" s="13" t="s">
        <v>33</v>
      </c>
      <c r="AX104" s="13" t="s">
        <v>79</v>
      </c>
      <c r="AY104" s="200" t="s">
        <v>118</v>
      </c>
    </row>
    <row r="105" spans="1:65" s="2" customFormat="1" ht="14.4" customHeight="1">
      <c r="A105" s="33"/>
      <c r="B105" s="34"/>
      <c r="C105" s="172" t="s">
        <v>153</v>
      </c>
      <c r="D105" s="172" t="s">
        <v>120</v>
      </c>
      <c r="E105" s="173" t="s">
        <v>154</v>
      </c>
      <c r="F105" s="174" t="s">
        <v>155</v>
      </c>
      <c r="G105" s="175" t="s">
        <v>156</v>
      </c>
      <c r="H105" s="176">
        <v>7</v>
      </c>
      <c r="I105" s="177"/>
      <c r="J105" s="178">
        <f>ROUND(I105*H105,2)</f>
        <v>0</v>
      </c>
      <c r="K105" s="174" t="s">
        <v>124</v>
      </c>
      <c r="L105" s="38"/>
      <c r="M105" s="179" t="s">
        <v>19</v>
      </c>
      <c r="N105" s="180" t="s">
        <v>42</v>
      </c>
      <c r="O105" s="63"/>
      <c r="P105" s="181">
        <f>O105*H105</f>
        <v>0</v>
      </c>
      <c r="Q105" s="181">
        <v>8.6800000000000002E-3</v>
      </c>
      <c r="R105" s="181">
        <f>Q105*H105</f>
        <v>6.0760000000000002E-2</v>
      </c>
      <c r="S105" s="181">
        <v>0</v>
      </c>
      <c r="T105" s="182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3" t="s">
        <v>125</v>
      </c>
      <c r="AT105" s="183" t="s">
        <v>120</v>
      </c>
      <c r="AU105" s="183" t="s">
        <v>82</v>
      </c>
      <c r="AY105" s="16" t="s">
        <v>118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6" t="s">
        <v>79</v>
      </c>
      <c r="BK105" s="184">
        <f>ROUND(I105*H105,2)</f>
        <v>0</v>
      </c>
      <c r="BL105" s="16" t="s">
        <v>125</v>
      </c>
      <c r="BM105" s="183" t="s">
        <v>157</v>
      </c>
    </row>
    <row r="106" spans="1:65" s="2" customFormat="1" ht="28.8">
      <c r="A106" s="33"/>
      <c r="B106" s="34"/>
      <c r="C106" s="35"/>
      <c r="D106" s="185" t="s">
        <v>127</v>
      </c>
      <c r="E106" s="35"/>
      <c r="F106" s="186" t="s">
        <v>158</v>
      </c>
      <c r="G106" s="35"/>
      <c r="H106" s="35"/>
      <c r="I106" s="187"/>
      <c r="J106" s="35"/>
      <c r="K106" s="35"/>
      <c r="L106" s="38"/>
      <c r="M106" s="188"/>
      <c r="N106" s="189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127</v>
      </c>
      <c r="AU106" s="16" t="s">
        <v>82</v>
      </c>
    </row>
    <row r="107" spans="1:65" s="13" customFormat="1">
      <c r="B107" s="190"/>
      <c r="C107" s="191"/>
      <c r="D107" s="185" t="s">
        <v>129</v>
      </c>
      <c r="E107" s="192" t="s">
        <v>19</v>
      </c>
      <c r="F107" s="193" t="s">
        <v>159</v>
      </c>
      <c r="G107" s="191"/>
      <c r="H107" s="194">
        <v>7</v>
      </c>
      <c r="I107" s="195"/>
      <c r="J107" s="191"/>
      <c r="K107" s="191"/>
      <c r="L107" s="196"/>
      <c r="M107" s="197"/>
      <c r="N107" s="198"/>
      <c r="O107" s="198"/>
      <c r="P107" s="198"/>
      <c r="Q107" s="198"/>
      <c r="R107" s="198"/>
      <c r="S107" s="198"/>
      <c r="T107" s="199"/>
      <c r="AT107" s="200" t="s">
        <v>129</v>
      </c>
      <c r="AU107" s="200" t="s">
        <v>82</v>
      </c>
      <c r="AV107" s="13" t="s">
        <v>82</v>
      </c>
      <c r="AW107" s="13" t="s">
        <v>33</v>
      </c>
      <c r="AX107" s="13" t="s">
        <v>79</v>
      </c>
      <c r="AY107" s="200" t="s">
        <v>118</v>
      </c>
    </row>
    <row r="108" spans="1:65" s="2" customFormat="1" ht="14.4" customHeight="1">
      <c r="A108" s="33"/>
      <c r="B108" s="34"/>
      <c r="C108" s="172" t="s">
        <v>160</v>
      </c>
      <c r="D108" s="172" t="s">
        <v>120</v>
      </c>
      <c r="E108" s="173" t="s">
        <v>161</v>
      </c>
      <c r="F108" s="174" t="s">
        <v>162</v>
      </c>
      <c r="G108" s="175" t="s">
        <v>156</v>
      </c>
      <c r="H108" s="176">
        <v>59</v>
      </c>
      <c r="I108" s="177"/>
      <c r="J108" s="178">
        <f>ROUND(I108*H108,2)</f>
        <v>0</v>
      </c>
      <c r="K108" s="174" t="s">
        <v>124</v>
      </c>
      <c r="L108" s="38"/>
      <c r="M108" s="179" t="s">
        <v>19</v>
      </c>
      <c r="N108" s="180" t="s">
        <v>42</v>
      </c>
      <c r="O108" s="63"/>
      <c r="P108" s="181">
        <f>O108*H108</f>
        <v>0</v>
      </c>
      <c r="Q108" s="181">
        <v>3.6900000000000002E-2</v>
      </c>
      <c r="R108" s="181">
        <f>Q108*H108</f>
        <v>2.1771000000000003</v>
      </c>
      <c r="S108" s="181">
        <v>0</v>
      </c>
      <c r="T108" s="182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3" t="s">
        <v>125</v>
      </c>
      <c r="AT108" s="183" t="s">
        <v>120</v>
      </c>
      <c r="AU108" s="183" t="s">
        <v>82</v>
      </c>
      <c r="AY108" s="16" t="s">
        <v>118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6" t="s">
        <v>79</v>
      </c>
      <c r="BK108" s="184">
        <f>ROUND(I108*H108,2)</f>
        <v>0</v>
      </c>
      <c r="BL108" s="16" t="s">
        <v>125</v>
      </c>
      <c r="BM108" s="183" t="s">
        <v>163</v>
      </c>
    </row>
    <row r="109" spans="1:65" s="2" customFormat="1" ht="28.8">
      <c r="A109" s="33"/>
      <c r="B109" s="34"/>
      <c r="C109" s="35"/>
      <c r="D109" s="185" t="s">
        <v>127</v>
      </c>
      <c r="E109" s="35"/>
      <c r="F109" s="186" t="s">
        <v>164</v>
      </c>
      <c r="G109" s="35"/>
      <c r="H109" s="35"/>
      <c r="I109" s="187"/>
      <c r="J109" s="35"/>
      <c r="K109" s="35"/>
      <c r="L109" s="38"/>
      <c r="M109" s="188"/>
      <c r="N109" s="189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127</v>
      </c>
      <c r="AU109" s="16" t="s">
        <v>82</v>
      </c>
    </row>
    <row r="110" spans="1:65" s="13" customFormat="1">
      <c r="B110" s="190"/>
      <c r="C110" s="191"/>
      <c r="D110" s="185" t="s">
        <v>129</v>
      </c>
      <c r="E110" s="192" t="s">
        <v>19</v>
      </c>
      <c r="F110" s="193" t="s">
        <v>165</v>
      </c>
      <c r="G110" s="191"/>
      <c r="H110" s="194">
        <v>59</v>
      </c>
      <c r="I110" s="195"/>
      <c r="J110" s="191"/>
      <c r="K110" s="191"/>
      <c r="L110" s="196"/>
      <c r="M110" s="197"/>
      <c r="N110" s="198"/>
      <c r="O110" s="198"/>
      <c r="P110" s="198"/>
      <c r="Q110" s="198"/>
      <c r="R110" s="198"/>
      <c r="S110" s="198"/>
      <c r="T110" s="199"/>
      <c r="AT110" s="200" t="s">
        <v>129</v>
      </c>
      <c r="AU110" s="200" t="s">
        <v>82</v>
      </c>
      <c r="AV110" s="13" t="s">
        <v>82</v>
      </c>
      <c r="AW110" s="13" t="s">
        <v>33</v>
      </c>
      <c r="AX110" s="13" t="s">
        <v>79</v>
      </c>
      <c r="AY110" s="200" t="s">
        <v>118</v>
      </c>
    </row>
    <row r="111" spans="1:65" s="2" customFormat="1" ht="19.8" customHeight="1">
      <c r="A111" s="33"/>
      <c r="B111" s="34"/>
      <c r="C111" s="172" t="s">
        <v>166</v>
      </c>
      <c r="D111" s="172" t="s">
        <v>120</v>
      </c>
      <c r="E111" s="173" t="s">
        <v>167</v>
      </c>
      <c r="F111" s="174" t="s">
        <v>168</v>
      </c>
      <c r="G111" s="175" t="s">
        <v>169</v>
      </c>
      <c r="H111" s="176">
        <v>5.8</v>
      </c>
      <c r="I111" s="177"/>
      <c r="J111" s="178">
        <f>ROUND(I111*H111,2)</f>
        <v>0</v>
      </c>
      <c r="K111" s="174" t="s">
        <v>124</v>
      </c>
      <c r="L111" s="38"/>
      <c r="M111" s="179" t="s">
        <v>19</v>
      </c>
      <c r="N111" s="180" t="s">
        <v>42</v>
      </c>
      <c r="O111" s="63"/>
      <c r="P111" s="181">
        <f>O111*H111</f>
        <v>0</v>
      </c>
      <c r="Q111" s="181">
        <v>0</v>
      </c>
      <c r="R111" s="181">
        <f>Q111*H111</f>
        <v>0</v>
      </c>
      <c r="S111" s="181">
        <v>0</v>
      </c>
      <c r="T111" s="182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3" t="s">
        <v>125</v>
      </c>
      <c r="AT111" s="183" t="s">
        <v>120</v>
      </c>
      <c r="AU111" s="183" t="s">
        <v>82</v>
      </c>
      <c r="AY111" s="16" t="s">
        <v>118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6" t="s">
        <v>79</v>
      </c>
      <c r="BK111" s="184">
        <f>ROUND(I111*H111,2)</f>
        <v>0</v>
      </c>
      <c r="BL111" s="16" t="s">
        <v>125</v>
      </c>
      <c r="BM111" s="183" t="s">
        <v>170</v>
      </c>
    </row>
    <row r="112" spans="1:65" s="2" customFormat="1">
      <c r="A112" s="33"/>
      <c r="B112" s="34"/>
      <c r="C112" s="35"/>
      <c r="D112" s="185" t="s">
        <v>127</v>
      </c>
      <c r="E112" s="35"/>
      <c r="F112" s="186" t="s">
        <v>171</v>
      </c>
      <c r="G112" s="35"/>
      <c r="H112" s="35"/>
      <c r="I112" s="187"/>
      <c r="J112" s="35"/>
      <c r="K112" s="35"/>
      <c r="L112" s="38"/>
      <c r="M112" s="188"/>
      <c r="N112" s="189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127</v>
      </c>
      <c r="AU112" s="16" t="s">
        <v>82</v>
      </c>
    </row>
    <row r="113" spans="1:65" s="13" customFormat="1">
      <c r="B113" s="190"/>
      <c r="C113" s="191"/>
      <c r="D113" s="185" t="s">
        <v>129</v>
      </c>
      <c r="E113" s="192" t="s">
        <v>19</v>
      </c>
      <c r="F113" s="193" t="s">
        <v>172</v>
      </c>
      <c r="G113" s="191"/>
      <c r="H113" s="194">
        <v>0.4</v>
      </c>
      <c r="I113" s="195"/>
      <c r="J113" s="191"/>
      <c r="K113" s="191"/>
      <c r="L113" s="196"/>
      <c r="M113" s="197"/>
      <c r="N113" s="198"/>
      <c r="O113" s="198"/>
      <c r="P113" s="198"/>
      <c r="Q113" s="198"/>
      <c r="R113" s="198"/>
      <c r="S113" s="198"/>
      <c r="T113" s="199"/>
      <c r="AT113" s="200" t="s">
        <v>129</v>
      </c>
      <c r="AU113" s="200" t="s">
        <v>82</v>
      </c>
      <c r="AV113" s="13" t="s">
        <v>82</v>
      </c>
      <c r="AW113" s="13" t="s">
        <v>33</v>
      </c>
      <c r="AX113" s="13" t="s">
        <v>71</v>
      </c>
      <c r="AY113" s="200" t="s">
        <v>118</v>
      </c>
    </row>
    <row r="114" spans="1:65" s="13" customFormat="1">
      <c r="B114" s="190"/>
      <c r="C114" s="191"/>
      <c r="D114" s="185" t="s">
        <v>129</v>
      </c>
      <c r="E114" s="192" t="s">
        <v>19</v>
      </c>
      <c r="F114" s="193" t="s">
        <v>173</v>
      </c>
      <c r="G114" s="191"/>
      <c r="H114" s="194">
        <v>5.4</v>
      </c>
      <c r="I114" s="195"/>
      <c r="J114" s="191"/>
      <c r="K114" s="191"/>
      <c r="L114" s="196"/>
      <c r="M114" s="197"/>
      <c r="N114" s="198"/>
      <c r="O114" s="198"/>
      <c r="P114" s="198"/>
      <c r="Q114" s="198"/>
      <c r="R114" s="198"/>
      <c r="S114" s="198"/>
      <c r="T114" s="199"/>
      <c r="AT114" s="200" t="s">
        <v>129</v>
      </c>
      <c r="AU114" s="200" t="s">
        <v>82</v>
      </c>
      <c r="AV114" s="13" t="s">
        <v>82</v>
      </c>
      <c r="AW114" s="13" t="s">
        <v>33</v>
      </c>
      <c r="AX114" s="13" t="s">
        <v>71</v>
      </c>
      <c r="AY114" s="200" t="s">
        <v>118</v>
      </c>
    </row>
    <row r="115" spans="1:65" s="2" customFormat="1" ht="19.8" customHeight="1">
      <c r="A115" s="33"/>
      <c r="B115" s="34"/>
      <c r="C115" s="172" t="s">
        <v>174</v>
      </c>
      <c r="D115" s="172" t="s">
        <v>120</v>
      </c>
      <c r="E115" s="173" t="s">
        <v>175</v>
      </c>
      <c r="F115" s="174" t="s">
        <v>176</v>
      </c>
      <c r="G115" s="175" t="s">
        <v>169</v>
      </c>
      <c r="H115" s="176">
        <v>1449</v>
      </c>
      <c r="I115" s="177"/>
      <c r="J115" s="178">
        <f>ROUND(I115*H115,2)</f>
        <v>0</v>
      </c>
      <c r="K115" s="174" t="s">
        <v>124</v>
      </c>
      <c r="L115" s="38"/>
      <c r="M115" s="179" t="s">
        <v>19</v>
      </c>
      <c r="N115" s="180" t="s">
        <v>42</v>
      </c>
      <c r="O115" s="63"/>
      <c r="P115" s="181">
        <f>O115*H115</f>
        <v>0</v>
      </c>
      <c r="Q115" s="181">
        <v>0</v>
      </c>
      <c r="R115" s="181">
        <f>Q115*H115</f>
        <v>0</v>
      </c>
      <c r="S115" s="181">
        <v>0</v>
      </c>
      <c r="T115" s="182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3" t="s">
        <v>125</v>
      </c>
      <c r="AT115" s="183" t="s">
        <v>120</v>
      </c>
      <c r="AU115" s="183" t="s">
        <v>82</v>
      </c>
      <c r="AY115" s="16" t="s">
        <v>118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6" t="s">
        <v>79</v>
      </c>
      <c r="BK115" s="184">
        <f>ROUND(I115*H115,2)</f>
        <v>0</v>
      </c>
      <c r="BL115" s="16" t="s">
        <v>125</v>
      </c>
      <c r="BM115" s="183" t="s">
        <v>177</v>
      </c>
    </row>
    <row r="116" spans="1:65" s="2" customFormat="1">
      <c r="A116" s="33"/>
      <c r="B116" s="34"/>
      <c r="C116" s="35"/>
      <c r="D116" s="185" t="s">
        <v>127</v>
      </c>
      <c r="E116" s="35"/>
      <c r="F116" s="186" t="s">
        <v>178</v>
      </c>
      <c r="G116" s="35"/>
      <c r="H116" s="35"/>
      <c r="I116" s="187"/>
      <c r="J116" s="35"/>
      <c r="K116" s="35"/>
      <c r="L116" s="38"/>
      <c r="M116" s="188"/>
      <c r="N116" s="189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127</v>
      </c>
      <c r="AU116" s="16" t="s">
        <v>82</v>
      </c>
    </row>
    <row r="117" spans="1:65" s="13" customFormat="1">
      <c r="B117" s="190"/>
      <c r="C117" s="191"/>
      <c r="D117" s="185" t="s">
        <v>129</v>
      </c>
      <c r="E117" s="192" t="s">
        <v>19</v>
      </c>
      <c r="F117" s="193" t="s">
        <v>179</v>
      </c>
      <c r="G117" s="191"/>
      <c r="H117" s="194">
        <v>1449</v>
      </c>
      <c r="I117" s="195"/>
      <c r="J117" s="191"/>
      <c r="K117" s="191"/>
      <c r="L117" s="196"/>
      <c r="M117" s="197"/>
      <c r="N117" s="198"/>
      <c r="O117" s="198"/>
      <c r="P117" s="198"/>
      <c r="Q117" s="198"/>
      <c r="R117" s="198"/>
      <c r="S117" s="198"/>
      <c r="T117" s="199"/>
      <c r="AT117" s="200" t="s">
        <v>129</v>
      </c>
      <c r="AU117" s="200" t="s">
        <v>82</v>
      </c>
      <c r="AV117" s="13" t="s">
        <v>82</v>
      </c>
      <c r="AW117" s="13" t="s">
        <v>33</v>
      </c>
      <c r="AX117" s="13" t="s">
        <v>79</v>
      </c>
      <c r="AY117" s="200" t="s">
        <v>118</v>
      </c>
    </row>
    <row r="118" spans="1:65" s="2" customFormat="1" ht="14.4" customHeight="1">
      <c r="A118" s="33"/>
      <c r="B118" s="34"/>
      <c r="C118" s="172" t="s">
        <v>180</v>
      </c>
      <c r="D118" s="172" t="s">
        <v>120</v>
      </c>
      <c r="E118" s="173" t="s">
        <v>181</v>
      </c>
      <c r="F118" s="174" t="s">
        <v>182</v>
      </c>
      <c r="G118" s="175" t="s">
        <v>169</v>
      </c>
      <c r="H118" s="176">
        <v>6.37</v>
      </c>
      <c r="I118" s="177"/>
      <c r="J118" s="178">
        <f>ROUND(I118*H118,2)</f>
        <v>0</v>
      </c>
      <c r="K118" s="174" t="s">
        <v>124</v>
      </c>
      <c r="L118" s="38"/>
      <c r="M118" s="179" t="s">
        <v>19</v>
      </c>
      <c r="N118" s="180" t="s">
        <v>42</v>
      </c>
      <c r="O118" s="63"/>
      <c r="P118" s="181">
        <f>O118*H118</f>
        <v>0</v>
      </c>
      <c r="Q118" s="181">
        <v>0</v>
      </c>
      <c r="R118" s="181">
        <f>Q118*H118</f>
        <v>0</v>
      </c>
      <c r="S118" s="181">
        <v>0</v>
      </c>
      <c r="T118" s="182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83" t="s">
        <v>125</v>
      </c>
      <c r="AT118" s="183" t="s">
        <v>120</v>
      </c>
      <c r="AU118" s="183" t="s">
        <v>82</v>
      </c>
      <c r="AY118" s="16" t="s">
        <v>118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6" t="s">
        <v>79</v>
      </c>
      <c r="BK118" s="184">
        <f>ROUND(I118*H118,2)</f>
        <v>0</v>
      </c>
      <c r="BL118" s="16" t="s">
        <v>125</v>
      </c>
      <c r="BM118" s="183" t="s">
        <v>183</v>
      </c>
    </row>
    <row r="119" spans="1:65" s="2" customFormat="1" ht="19.2">
      <c r="A119" s="33"/>
      <c r="B119" s="34"/>
      <c r="C119" s="35"/>
      <c r="D119" s="185" t="s">
        <v>127</v>
      </c>
      <c r="E119" s="35"/>
      <c r="F119" s="186" t="s">
        <v>184</v>
      </c>
      <c r="G119" s="35"/>
      <c r="H119" s="35"/>
      <c r="I119" s="187"/>
      <c r="J119" s="35"/>
      <c r="K119" s="35"/>
      <c r="L119" s="38"/>
      <c r="M119" s="188"/>
      <c r="N119" s="189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127</v>
      </c>
      <c r="AU119" s="16" t="s">
        <v>82</v>
      </c>
    </row>
    <row r="120" spans="1:65" s="13" customFormat="1">
      <c r="B120" s="190"/>
      <c r="C120" s="191"/>
      <c r="D120" s="185" t="s">
        <v>129</v>
      </c>
      <c r="E120" s="192" t="s">
        <v>19</v>
      </c>
      <c r="F120" s="193" t="s">
        <v>185</v>
      </c>
      <c r="G120" s="191"/>
      <c r="H120" s="194">
        <v>6.37</v>
      </c>
      <c r="I120" s="195"/>
      <c r="J120" s="191"/>
      <c r="K120" s="191"/>
      <c r="L120" s="196"/>
      <c r="M120" s="197"/>
      <c r="N120" s="198"/>
      <c r="O120" s="198"/>
      <c r="P120" s="198"/>
      <c r="Q120" s="198"/>
      <c r="R120" s="198"/>
      <c r="S120" s="198"/>
      <c r="T120" s="199"/>
      <c r="AT120" s="200" t="s">
        <v>129</v>
      </c>
      <c r="AU120" s="200" t="s">
        <v>82</v>
      </c>
      <c r="AV120" s="13" t="s">
        <v>82</v>
      </c>
      <c r="AW120" s="13" t="s">
        <v>33</v>
      </c>
      <c r="AX120" s="13" t="s">
        <v>79</v>
      </c>
      <c r="AY120" s="200" t="s">
        <v>118</v>
      </c>
    </row>
    <row r="121" spans="1:65" s="2" customFormat="1" ht="14.4" customHeight="1">
      <c r="A121" s="33"/>
      <c r="B121" s="34"/>
      <c r="C121" s="172" t="s">
        <v>186</v>
      </c>
      <c r="D121" s="172" t="s">
        <v>120</v>
      </c>
      <c r="E121" s="173" t="s">
        <v>187</v>
      </c>
      <c r="F121" s="174" t="s">
        <v>188</v>
      </c>
      <c r="G121" s="175" t="s">
        <v>169</v>
      </c>
      <c r="H121" s="176">
        <v>5.9219999999999997</v>
      </c>
      <c r="I121" s="177"/>
      <c r="J121" s="178">
        <f>ROUND(I121*H121,2)</f>
        <v>0</v>
      </c>
      <c r="K121" s="174" t="s">
        <v>124</v>
      </c>
      <c r="L121" s="38"/>
      <c r="M121" s="179" t="s">
        <v>19</v>
      </c>
      <c r="N121" s="180" t="s">
        <v>42</v>
      </c>
      <c r="O121" s="63"/>
      <c r="P121" s="181">
        <f>O121*H121</f>
        <v>0</v>
      </c>
      <c r="Q121" s="181">
        <v>0</v>
      </c>
      <c r="R121" s="181">
        <f>Q121*H121</f>
        <v>0</v>
      </c>
      <c r="S121" s="181">
        <v>0</v>
      </c>
      <c r="T121" s="182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3" t="s">
        <v>125</v>
      </c>
      <c r="AT121" s="183" t="s">
        <v>120</v>
      </c>
      <c r="AU121" s="183" t="s">
        <v>82</v>
      </c>
      <c r="AY121" s="16" t="s">
        <v>118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6" t="s">
        <v>79</v>
      </c>
      <c r="BK121" s="184">
        <f>ROUND(I121*H121,2)</f>
        <v>0</v>
      </c>
      <c r="BL121" s="16" t="s">
        <v>125</v>
      </c>
      <c r="BM121" s="183" t="s">
        <v>189</v>
      </c>
    </row>
    <row r="122" spans="1:65" s="2" customFormat="1" ht="19.2">
      <c r="A122" s="33"/>
      <c r="B122" s="34"/>
      <c r="C122" s="35"/>
      <c r="D122" s="185" t="s">
        <v>127</v>
      </c>
      <c r="E122" s="35"/>
      <c r="F122" s="186" t="s">
        <v>190</v>
      </c>
      <c r="G122" s="35"/>
      <c r="H122" s="35"/>
      <c r="I122" s="187"/>
      <c r="J122" s="35"/>
      <c r="K122" s="35"/>
      <c r="L122" s="38"/>
      <c r="M122" s="188"/>
      <c r="N122" s="189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127</v>
      </c>
      <c r="AU122" s="16" t="s">
        <v>82</v>
      </c>
    </row>
    <row r="123" spans="1:65" s="13" customFormat="1">
      <c r="B123" s="190"/>
      <c r="C123" s="191"/>
      <c r="D123" s="185" t="s">
        <v>129</v>
      </c>
      <c r="E123" s="192" t="s">
        <v>19</v>
      </c>
      <c r="F123" s="193" t="s">
        <v>191</v>
      </c>
      <c r="G123" s="191"/>
      <c r="H123" s="194">
        <v>5.9219999999999997</v>
      </c>
      <c r="I123" s="195"/>
      <c r="J123" s="191"/>
      <c r="K123" s="191"/>
      <c r="L123" s="196"/>
      <c r="M123" s="197"/>
      <c r="N123" s="198"/>
      <c r="O123" s="198"/>
      <c r="P123" s="198"/>
      <c r="Q123" s="198"/>
      <c r="R123" s="198"/>
      <c r="S123" s="198"/>
      <c r="T123" s="199"/>
      <c r="AT123" s="200" t="s">
        <v>129</v>
      </c>
      <c r="AU123" s="200" t="s">
        <v>82</v>
      </c>
      <c r="AV123" s="13" t="s">
        <v>82</v>
      </c>
      <c r="AW123" s="13" t="s">
        <v>33</v>
      </c>
      <c r="AX123" s="13" t="s">
        <v>79</v>
      </c>
      <c r="AY123" s="200" t="s">
        <v>118</v>
      </c>
    </row>
    <row r="124" spans="1:65" s="2" customFormat="1" ht="19.8" customHeight="1">
      <c r="A124" s="33"/>
      <c r="B124" s="34"/>
      <c r="C124" s="172" t="s">
        <v>192</v>
      </c>
      <c r="D124" s="172" t="s">
        <v>120</v>
      </c>
      <c r="E124" s="173" t="s">
        <v>193</v>
      </c>
      <c r="F124" s="174" t="s">
        <v>194</v>
      </c>
      <c r="G124" s="175" t="s">
        <v>169</v>
      </c>
      <c r="H124" s="176">
        <v>188</v>
      </c>
      <c r="I124" s="177"/>
      <c r="J124" s="178">
        <f>ROUND(I124*H124,2)</f>
        <v>0</v>
      </c>
      <c r="K124" s="174" t="s">
        <v>124</v>
      </c>
      <c r="L124" s="38"/>
      <c r="M124" s="179" t="s">
        <v>19</v>
      </c>
      <c r="N124" s="180" t="s">
        <v>42</v>
      </c>
      <c r="O124" s="63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3" t="s">
        <v>125</v>
      </c>
      <c r="AT124" s="183" t="s">
        <v>120</v>
      </c>
      <c r="AU124" s="183" t="s">
        <v>82</v>
      </c>
      <c r="AY124" s="16" t="s">
        <v>118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6" t="s">
        <v>79</v>
      </c>
      <c r="BK124" s="184">
        <f>ROUND(I124*H124,2)</f>
        <v>0</v>
      </c>
      <c r="BL124" s="16" t="s">
        <v>125</v>
      </c>
      <c r="BM124" s="183" t="s">
        <v>195</v>
      </c>
    </row>
    <row r="125" spans="1:65" s="2" customFormat="1" ht="19.2">
      <c r="A125" s="33"/>
      <c r="B125" s="34"/>
      <c r="C125" s="35"/>
      <c r="D125" s="185" t="s">
        <v>127</v>
      </c>
      <c r="E125" s="35"/>
      <c r="F125" s="186" t="s">
        <v>196</v>
      </c>
      <c r="G125" s="35"/>
      <c r="H125" s="35"/>
      <c r="I125" s="187"/>
      <c r="J125" s="35"/>
      <c r="K125" s="35"/>
      <c r="L125" s="38"/>
      <c r="M125" s="188"/>
      <c r="N125" s="189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127</v>
      </c>
      <c r="AU125" s="16" t="s">
        <v>82</v>
      </c>
    </row>
    <row r="126" spans="1:65" s="13" customFormat="1">
      <c r="B126" s="190"/>
      <c r="C126" s="191"/>
      <c r="D126" s="185" t="s">
        <v>129</v>
      </c>
      <c r="E126" s="192" t="s">
        <v>19</v>
      </c>
      <c r="F126" s="193" t="s">
        <v>197</v>
      </c>
      <c r="G126" s="191"/>
      <c r="H126" s="194">
        <v>188</v>
      </c>
      <c r="I126" s="195"/>
      <c r="J126" s="191"/>
      <c r="K126" s="191"/>
      <c r="L126" s="196"/>
      <c r="M126" s="197"/>
      <c r="N126" s="198"/>
      <c r="O126" s="198"/>
      <c r="P126" s="198"/>
      <c r="Q126" s="198"/>
      <c r="R126" s="198"/>
      <c r="S126" s="198"/>
      <c r="T126" s="199"/>
      <c r="AT126" s="200" t="s">
        <v>129</v>
      </c>
      <c r="AU126" s="200" t="s">
        <v>82</v>
      </c>
      <c r="AV126" s="13" t="s">
        <v>82</v>
      </c>
      <c r="AW126" s="13" t="s">
        <v>33</v>
      </c>
      <c r="AX126" s="13" t="s">
        <v>79</v>
      </c>
      <c r="AY126" s="200" t="s">
        <v>118</v>
      </c>
    </row>
    <row r="127" spans="1:65" s="2" customFormat="1" ht="19.8" customHeight="1">
      <c r="A127" s="33"/>
      <c r="B127" s="34"/>
      <c r="C127" s="172" t="s">
        <v>198</v>
      </c>
      <c r="D127" s="172" t="s">
        <v>120</v>
      </c>
      <c r="E127" s="173" t="s">
        <v>199</v>
      </c>
      <c r="F127" s="174" t="s">
        <v>200</v>
      </c>
      <c r="G127" s="175" t="s">
        <v>169</v>
      </c>
      <c r="H127" s="176">
        <v>36.908999999999999</v>
      </c>
      <c r="I127" s="177"/>
      <c r="J127" s="178">
        <f>ROUND(I127*H127,2)</f>
        <v>0</v>
      </c>
      <c r="K127" s="174" t="s">
        <v>124</v>
      </c>
      <c r="L127" s="38"/>
      <c r="M127" s="179" t="s">
        <v>19</v>
      </c>
      <c r="N127" s="180" t="s">
        <v>42</v>
      </c>
      <c r="O127" s="63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3" t="s">
        <v>125</v>
      </c>
      <c r="AT127" s="183" t="s">
        <v>120</v>
      </c>
      <c r="AU127" s="183" t="s">
        <v>82</v>
      </c>
      <c r="AY127" s="16" t="s">
        <v>118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6" t="s">
        <v>79</v>
      </c>
      <c r="BK127" s="184">
        <f>ROUND(I127*H127,2)</f>
        <v>0</v>
      </c>
      <c r="BL127" s="16" t="s">
        <v>125</v>
      </c>
      <c r="BM127" s="183" t="s">
        <v>201</v>
      </c>
    </row>
    <row r="128" spans="1:65" s="2" customFormat="1" ht="19.2">
      <c r="A128" s="33"/>
      <c r="B128" s="34"/>
      <c r="C128" s="35"/>
      <c r="D128" s="185" t="s">
        <v>127</v>
      </c>
      <c r="E128" s="35"/>
      <c r="F128" s="186" t="s">
        <v>202</v>
      </c>
      <c r="G128" s="35"/>
      <c r="H128" s="35"/>
      <c r="I128" s="187"/>
      <c r="J128" s="35"/>
      <c r="K128" s="35"/>
      <c r="L128" s="38"/>
      <c r="M128" s="188"/>
      <c r="N128" s="189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127</v>
      </c>
      <c r="AU128" s="16" t="s">
        <v>82</v>
      </c>
    </row>
    <row r="129" spans="1:65" s="13" customFormat="1">
      <c r="B129" s="190"/>
      <c r="C129" s="191"/>
      <c r="D129" s="185" t="s">
        <v>129</v>
      </c>
      <c r="E129" s="192" t="s">
        <v>19</v>
      </c>
      <c r="F129" s="193" t="s">
        <v>203</v>
      </c>
      <c r="G129" s="191"/>
      <c r="H129" s="194">
        <v>10.78</v>
      </c>
      <c r="I129" s="195"/>
      <c r="J129" s="191"/>
      <c r="K129" s="191"/>
      <c r="L129" s="196"/>
      <c r="M129" s="197"/>
      <c r="N129" s="198"/>
      <c r="O129" s="198"/>
      <c r="P129" s="198"/>
      <c r="Q129" s="198"/>
      <c r="R129" s="198"/>
      <c r="S129" s="198"/>
      <c r="T129" s="199"/>
      <c r="AT129" s="200" t="s">
        <v>129</v>
      </c>
      <c r="AU129" s="200" t="s">
        <v>82</v>
      </c>
      <c r="AV129" s="13" t="s">
        <v>82</v>
      </c>
      <c r="AW129" s="13" t="s">
        <v>33</v>
      </c>
      <c r="AX129" s="13" t="s">
        <v>71</v>
      </c>
      <c r="AY129" s="200" t="s">
        <v>118</v>
      </c>
    </row>
    <row r="130" spans="1:65" s="13" customFormat="1">
      <c r="B130" s="190"/>
      <c r="C130" s="191"/>
      <c r="D130" s="185" t="s">
        <v>129</v>
      </c>
      <c r="E130" s="192" t="s">
        <v>19</v>
      </c>
      <c r="F130" s="193" t="s">
        <v>204</v>
      </c>
      <c r="G130" s="191"/>
      <c r="H130" s="194">
        <v>1.8</v>
      </c>
      <c r="I130" s="195"/>
      <c r="J130" s="191"/>
      <c r="K130" s="191"/>
      <c r="L130" s="196"/>
      <c r="M130" s="197"/>
      <c r="N130" s="198"/>
      <c r="O130" s="198"/>
      <c r="P130" s="198"/>
      <c r="Q130" s="198"/>
      <c r="R130" s="198"/>
      <c r="S130" s="198"/>
      <c r="T130" s="199"/>
      <c r="AT130" s="200" t="s">
        <v>129</v>
      </c>
      <c r="AU130" s="200" t="s">
        <v>82</v>
      </c>
      <c r="AV130" s="13" t="s">
        <v>82</v>
      </c>
      <c r="AW130" s="13" t="s">
        <v>33</v>
      </c>
      <c r="AX130" s="13" t="s">
        <v>71</v>
      </c>
      <c r="AY130" s="200" t="s">
        <v>118</v>
      </c>
    </row>
    <row r="131" spans="1:65" s="13" customFormat="1">
      <c r="B131" s="190"/>
      <c r="C131" s="191"/>
      <c r="D131" s="185" t="s">
        <v>129</v>
      </c>
      <c r="E131" s="192" t="s">
        <v>19</v>
      </c>
      <c r="F131" s="193" t="s">
        <v>205</v>
      </c>
      <c r="G131" s="191"/>
      <c r="H131" s="194">
        <v>2.1059999999999999</v>
      </c>
      <c r="I131" s="195"/>
      <c r="J131" s="191"/>
      <c r="K131" s="191"/>
      <c r="L131" s="196"/>
      <c r="M131" s="197"/>
      <c r="N131" s="198"/>
      <c r="O131" s="198"/>
      <c r="P131" s="198"/>
      <c r="Q131" s="198"/>
      <c r="R131" s="198"/>
      <c r="S131" s="198"/>
      <c r="T131" s="199"/>
      <c r="AT131" s="200" t="s">
        <v>129</v>
      </c>
      <c r="AU131" s="200" t="s">
        <v>82</v>
      </c>
      <c r="AV131" s="13" t="s">
        <v>82</v>
      </c>
      <c r="AW131" s="13" t="s">
        <v>33</v>
      </c>
      <c r="AX131" s="13" t="s">
        <v>71</v>
      </c>
      <c r="AY131" s="200" t="s">
        <v>118</v>
      </c>
    </row>
    <row r="132" spans="1:65" s="13" customFormat="1">
      <c r="B132" s="190"/>
      <c r="C132" s="191"/>
      <c r="D132" s="185" t="s">
        <v>129</v>
      </c>
      <c r="E132" s="192" t="s">
        <v>19</v>
      </c>
      <c r="F132" s="193" t="s">
        <v>206</v>
      </c>
      <c r="G132" s="191"/>
      <c r="H132" s="194">
        <v>7.4980000000000002</v>
      </c>
      <c r="I132" s="195"/>
      <c r="J132" s="191"/>
      <c r="K132" s="191"/>
      <c r="L132" s="196"/>
      <c r="M132" s="197"/>
      <c r="N132" s="198"/>
      <c r="O132" s="198"/>
      <c r="P132" s="198"/>
      <c r="Q132" s="198"/>
      <c r="R132" s="198"/>
      <c r="S132" s="198"/>
      <c r="T132" s="199"/>
      <c r="AT132" s="200" t="s">
        <v>129</v>
      </c>
      <c r="AU132" s="200" t="s">
        <v>82</v>
      </c>
      <c r="AV132" s="13" t="s">
        <v>82</v>
      </c>
      <c r="AW132" s="13" t="s">
        <v>33</v>
      </c>
      <c r="AX132" s="13" t="s">
        <v>71</v>
      </c>
      <c r="AY132" s="200" t="s">
        <v>118</v>
      </c>
    </row>
    <row r="133" spans="1:65" s="13" customFormat="1">
      <c r="B133" s="190"/>
      <c r="C133" s="191"/>
      <c r="D133" s="185" t="s">
        <v>129</v>
      </c>
      <c r="E133" s="192" t="s">
        <v>19</v>
      </c>
      <c r="F133" s="193" t="s">
        <v>207</v>
      </c>
      <c r="G133" s="191"/>
      <c r="H133" s="194">
        <v>7.7249999999999996</v>
      </c>
      <c r="I133" s="195"/>
      <c r="J133" s="191"/>
      <c r="K133" s="191"/>
      <c r="L133" s="196"/>
      <c r="M133" s="197"/>
      <c r="N133" s="198"/>
      <c r="O133" s="198"/>
      <c r="P133" s="198"/>
      <c r="Q133" s="198"/>
      <c r="R133" s="198"/>
      <c r="S133" s="198"/>
      <c r="T133" s="199"/>
      <c r="AT133" s="200" t="s">
        <v>129</v>
      </c>
      <c r="AU133" s="200" t="s">
        <v>82</v>
      </c>
      <c r="AV133" s="13" t="s">
        <v>82</v>
      </c>
      <c r="AW133" s="13" t="s">
        <v>33</v>
      </c>
      <c r="AX133" s="13" t="s">
        <v>71</v>
      </c>
      <c r="AY133" s="200" t="s">
        <v>118</v>
      </c>
    </row>
    <row r="134" spans="1:65" s="13" customFormat="1">
      <c r="B134" s="190"/>
      <c r="C134" s="191"/>
      <c r="D134" s="185" t="s">
        <v>129</v>
      </c>
      <c r="E134" s="192" t="s">
        <v>19</v>
      </c>
      <c r="F134" s="193" t="s">
        <v>208</v>
      </c>
      <c r="G134" s="191"/>
      <c r="H134" s="194">
        <v>7</v>
      </c>
      <c r="I134" s="195"/>
      <c r="J134" s="191"/>
      <c r="K134" s="191"/>
      <c r="L134" s="196"/>
      <c r="M134" s="197"/>
      <c r="N134" s="198"/>
      <c r="O134" s="198"/>
      <c r="P134" s="198"/>
      <c r="Q134" s="198"/>
      <c r="R134" s="198"/>
      <c r="S134" s="198"/>
      <c r="T134" s="199"/>
      <c r="AT134" s="200" t="s">
        <v>129</v>
      </c>
      <c r="AU134" s="200" t="s">
        <v>82</v>
      </c>
      <c r="AV134" s="13" t="s">
        <v>82</v>
      </c>
      <c r="AW134" s="13" t="s">
        <v>33</v>
      </c>
      <c r="AX134" s="13" t="s">
        <v>71</v>
      </c>
      <c r="AY134" s="200" t="s">
        <v>118</v>
      </c>
    </row>
    <row r="135" spans="1:65" s="2" customFormat="1" ht="19.8" customHeight="1">
      <c r="A135" s="33"/>
      <c r="B135" s="34"/>
      <c r="C135" s="172" t="s">
        <v>209</v>
      </c>
      <c r="D135" s="172" t="s">
        <v>120</v>
      </c>
      <c r="E135" s="173" t="s">
        <v>210</v>
      </c>
      <c r="F135" s="174" t="s">
        <v>211</v>
      </c>
      <c r="G135" s="175" t="s">
        <v>169</v>
      </c>
      <c r="H135" s="176">
        <v>71.39</v>
      </c>
      <c r="I135" s="177"/>
      <c r="J135" s="178">
        <f>ROUND(I135*H135,2)</f>
        <v>0</v>
      </c>
      <c r="K135" s="174" t="s">
        <v>124</v>
      </c>
      <c r="L135" s="38"/>
      <c r="M135" s="179" t="s">
        <v>19</v>
      </c>
      <c r="N135" s="180" t="s">
        <v>42</v>
      </c>
      <c r="O135" s="63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3" t="s">
        <v>125</v>
      </c>
      <c r="AT135" s="183" t="s">
        <v>120</v>
      </c>
      <c r="AU135" s="183" t="s">
        <v>82</v>
      </c>
      <c r="AY135" s="16" t="s">
        <v>118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6" t="s">
        <v>79</v>
      </c>
      <c r="BK135" s="184">
        <f>ROUND(I135*H135,2)</f>
        <v>0</v>
      </c>
      <c r="BL135" s="16" t="s">
        <v>125</v>
      </c>
      <c r="BM135" s="183" t="s">
        <v>212</v>
      </c>
    </row>
    <row r="136" spans="1:65" s="2" customFormat="1" ht="19.2">
      <c r="A136" s="33"/>
      <c r="B136" s="34"/>
      <c r="C136" s="35"/>
      <c r="D136" s="185" t="s">
        <v>127</v>
      </c>
      <c r="E136" s="35"/>
      <c r="F136" s="186" t="s">
        <v>213</v>
      </c>
      <c r="G136" s="35"/>
      <c r="H136" s="35"/>
      <c r="I136" s="187"/>
      <c r="J136" s="35"/>
      <c r="K136" s="35"/>
      <c r="L136" s="38"/>
      <c r="M136" s="188"/>
      <c r="N136" s="189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127</v>
      </c>
      <c r="AU136" s="16" t="s">
        <v>82</v>
      </c>
    </row>
    <row r="137" spans="1:65" s="13" customFormat="1">
      <c r="B137" s="190"/>
      <c r="C137" s="191"/>
      <c r="D137" s="185" t="s">
        <v>129</v>
      </c>
      <c r="E137" s="192" t="s">
        <v>19</v>
      </c>
      <c r="F137" s="193" t="s">
        <v>214</v>
      </c>
      <c r="G137" s="191"/>
      <c r="H137" s="194">
        <v>71.39</v>
      </c>
      <c r="I137" s="195"/>
      <c r="J137" s="191"/>
      <c r="K137" s="191"/>
      <c r="L137" s="196"/>
      <c r="M137" s="197"/>
      <c r="N137" s="198"/>
      <c r="O137" s="198"/>
      <c r="P137" s="198"/>
      <c r="Q137" s="198"/>
      <c r="R137" s="198"/>
      <c r="S137" s="198"/>
      <c r="T137" s="199"/>
      <c r="AT137" s="200" t="s">
        <v>129</v>
      </c>
      <c r="AU137" s="200" t="s">
        <v>82</v>
      </c>
      <c r="AV137" s="13" t="s">
        <v>82</v>
      </c>
      <c r="AW137" s="13" t="s">
        <v>33</v>
      </c>
      <c r="AX137" s="13" t="s">
        <v>79</v>
      </c>
      <c r="AY137" s="200" t="s">
        <v>118</v>
      </c>
    </row>
    <row r="138" spans="1:65" s="2" customFormat="1" ht="19.8" customHeight="1">
      <c r="A138" s="33"/>
      <c r="B138" s="34"/>
      <c r="C138" s="172" t="s">
        <v>8</v>
      </c>
      <c r="D138" s="172" t="s">
        <v>120</v>
      </c>
      <c r="E138" s="173" t="s">
        <v>215</v>
      </c>
      <c r="F138" s="174" t="s">
        <v>216</v>
      </c>
      <c r="G138" s="175" t="s">
        <v>169</v>
      </c>
      <c r="H138" s="176">
        <v>2.1059999999999999</v>
      </c>
      <c r="I138" s="177"/>
      <c r="J138" s="178">
        <f>ROUND(I138*H138,2)</f>
        <v>0</v>
      </c>
      <c r="K138" s="174" t="s">
        <v>124</v>
      </c>
      <c r="L138" s="38"/>
      <c r="M138" s="179" t="s">
        <v>19</v>
      </c>
      <c r="N138" s="180" t="s">
        <v>42</v>
      </c>
      <c r="O138" s="63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3" t="s">
        <v>125</v>
      </c>
      <c r="AT138" s="183" t="s">
        <v>120</v>
      </c>
      <c r="AU138" s="183" t="s">
        <v>82</v>
      </c>
      <c r="AY138" s="16" t="s">
        <v>118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6" t="s">
        <v>79</v>
      </c>
      <c r="BK138" s="184">
        <f>ROUND(I138*H138,2)</f>
        <v>0</v>
      </c>
      <c r="BL138" s="16" t="s">
        <v>125</v>
      </c>
      <c r="BM138" s="183" t="s">
        <v>217</v>
      </c>
    </row>
    <row r="139" spans="1:65" s="2" customFormat="1" ht="19.2">
      <c r="A139" s="33"/>
      <c r="B139" s="34"/>
      <c r="C139" s="35"/>
      <c r="D139" s="185" t="s">
        <v>127</v>
      </c>
      <c r="E139" s="35"/>
      <c r="F139" s="186" t="s">
        <v>218</v>
      </c>
      <c r="G139" s="35"/>
      <c r="H139" s="35"/>
      <c r="I139" s="187"/>
      <c r="J139" s="35"/>
      <c r="K139" s="35"/>
      <c r="L139" s="38"/>
      <c r="M139" s="188"/>
      <c r="N139" s="189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127</v>
      </c>
      <c r="AU139" s="16" t="s">
        <v>82</v>
      </c>
    </row>
    <row r="140" spans="1:65" s="13" customFormat="1">
      <c r="B140" s="190"/>
      <c r="C140" s="191"/>
      <c r="D140" s="185" t="s">
        <v>129</v>
      </c>
      <c r="E140" s="192" t="s">
        <v>19</v>
      </c>
      <c r="F140" s="193" t="s">
        <v>205</v>
      </c>
      <c r="G140" s="191"/>
      <c r="H140" s="194">
        <v>2.1059999999999999</v>
      </c>
      <c r="I140" s="195"/>
      <c r="J140" s="191"/>
      <c r="K140" s="191"/>
      <c r="L140" s="196"/>
      <c r="M140" s="197"/>
      <c r="N140" s="198"/>
      <c r="O140" s="198"/>
      <c r="P140" s="198"/>
      <c r="Q140" s="198"/>
      <c r="R140" s="198"/>
      <c r="S140" s="198"/>
      <c r="T140" s="199"/>
      <c r="AT140" s="200" t="s">
        <v>129</v>
      </c>
      <c r="AU140" s="200" t="s">
        <v>82</v>
      </c>
      <c r="AV140" s="13" t="s">
        <v>82</v>
      </c>
      <c r="AW140" s="13" t="s">
        <v>33</v>
      </c>
      <c r="AX140" s="13" t="s">
        <v>79</v>
      </c>
      <c r="AY140" s="200" t="s">
        <v>118</v>
      </c>
    </row>
    <row r="141" spans="1:65" s="2" customFormat="1" ht="14.4" customHeight="1">
      <c r="A141" s="33"/>
      <c r="B141" s="34"/>
      <c r="C141" s="172" t="s">
        <v>219</v>
      </c>
      <c r="D141" s="172" t="s">
        <v>120</v>
      </c>
      <c r="E141" s="173" t="s">
        <v>220</v>
      </c>
      <c r="F141" s="174" t="s">
        <v>221</v>
      </c>
      <c r="G141" s="175" t="s">
        <v>169</v>
      </c>
      <c r="H141" s="176">
        <v>1030.02</v>
      </c>
      <c r="I141" s="177"/>
      <c r="J141" s="178">
        <f>ROUND(I141*H141,2)</f>
        <v>0</v>
      </c>
      <c r="K141" s="174" t="s">
        <v>124</v>
      </c>
      <c r="L141" s="38"/>
      <c r="M141" s="179" t="s">
        <v>19</v>
      </c>
      <c r="N141" s="180" t="s">
        <v>42</v>
      </c>
      <c r="O141" s="63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3" t="s">
        <v>125</v>
      </c>
      <c r="AT141" s="183" t="s">
        <v>120</v>
      </c>
      <c r="AU141" s="183" t="s">
        <v>82</v>
      </c>
      <c r="AY141" s="16" t="s">
        <v>118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6" t="s">
        <v>79</v>
      </c>
      <c r="BK141" s="184">
        <f>ROUND(I141*H141,2)</f>
        <v>0</v>
      </c>
      <c r="BL141" s="16" t="s">
        <v>125</v>
      </c>
      <c r="BM141" s="183" t="s">
        <v>222</v>
      </c>
    </row>
    <row r="142" spans="1:65" s="2" customFormat="1">
      <c r="A142" s="33"/>
      <c r="B142" s="34"/>
      <c r="C142" s="35"/>
      <c r="D142" s="185" t="s">
        <v>127</v>
      </c>
      <c r="E142" s="35"/>
      <c r="F142" s="186" t="s">
        <v>223</v>
      </c>
      <c r="G142" s="35"/>
      <c r="H142" s="35"/>
      <c r="I142" s="187"/>
      <c r="J142" s="35"/>
      <c r="K142" s="35"/>
      <c r="L142" s="38"/>
      <c r="M142" s="188"/>
      <c r="N142" s="189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127</v>
      </c>
      <c r="AU142" s="16" t="s">
        <v>82</v>
      </c>
    </row>
    <row r="143" spans="1:65" s="13" customFormat="1">
      <c r="B143" s="190"/>
      <c r="C143" s="191"/>
      <c r="D143" s="185" t="s">
        <v>129</v>
      </c>
      <c r="E143" s="192" t="s">
        <v>19</v>
      </c>
      <c r="F143" s="193" t="s">
        <v>224</v>
      </c>
      <c r="G143" s="191"/>
      <c r="H143" s="194">
        <v>130.38999999999999</v>
      </c>
      <c r="I143" s="195"/>
      <c r="J143" s="191"/>
      <c r="K143" s="191"/>
      <c r="L143" s="196"/>
      <c r="M143" s="197"/>
      <c r="N143" s="198"/>
      <c r="O143" s="198"/>
      <c r="P143" s="198"/>
      <c r="Q143" s="198"/>
      <c r="R143" s="198"/>
      <c r="S143" s="198"/>
      <c r="T143" s="199"/>
      <c r="AT143" s="200" t="s">
        <v>129</v>
      </c>
      <c r="AU143" s="200" t="s">
        <v>82</v>
      </c>
      <c r="AV143" s="13" t="s">
        <v>82</v>
      </c>
      <c r="AW143" s="13" t="s">
        <v>33</v>
      </c>
      <c r="AX143" s="13" t="s">
        <v>71</v>
      </c>
      <c r="AY143" s="200" t="s">
        <v>118</v>
      </c>
    </row>
    <row r="144" spans="1:65" s="13" customFormat="1">
      <c r="B144" s="190"/>
      <c r="C144" s="191"/>
      <c r="D144" s="185" t="s">
        <v>129</v>
      </c>
      <c r="E144" s="192" t="s">
        <v>19</v>
      </c>
      <c r="F144" s="193" t="s">
        <v>225</v>
      </c>
      <c r="G144" s="191"/>
      <c r="H144" s="194">
        <v>361.9</v>
      </c>
      <c r="I144" s="195"/>
      <c r="J144" s="191"/>
      <c r="K144" s="191"/>
      <c r="L144" s="196"/>
      <c r="M144" s="197"/>
      <c r="N144" s="198"/>
      <c r="O144" s="198"/>
      <c r="P144" s="198"/>
      <c r="Q144" s="198"/>
      <c r="R144" s="198"/>
      <c r="S144" s="198"/>
      <c r="T144" s="199"/>
      <c r="AT144" s="200" t="s">
        <v>129</v>
      </c>
      <c r="AU144" s="200" t="s">
        <v>82</v>
      </c>
      <c r="AV144" s="13" t="s">
        <v>82</v>
      </c>
      <c r="AW144" s="13" t="s">
        <v>33</v>
      </c>
      <c r="AX144" s="13" t="s">
        <v>71</v>
      </c>
      <c r="AY144" s="200" t="s">
        <v>118</v>
      </c>
    </row>
    <row r="145" spans="1:65" s="13" customFormat="1">
      <c r="B145" s="190"/>
      <c r="C145" s="191"/>
      <c r="D145" s="185" t="s">
        <v>129</v>
      </c>
      <c r="E145" s="192" t="s">
        <v>19</v>
      </c>
      <c r="F145" s="193" t="s">
        <v>226</v>
      </c>
      <c r="G145" s="191"/>
      <c r="H145" s="194">
        <v>499.4</v>
      </c>
      <c r="I145" s="195"/>
      <c r="J145" s="191"/>
      <c r="K145" s="191"/>
      <c r="L145" s="196"/>
      <c r="M145" s="197"/>
      <c r="N145" s="198"/>
      <c r="O145" s="198"/>
      <c r="P145" s="198"/>
      <c r="Q145" s="198"/>
      <c r="R145" s="198"/>
      <c r="S145" s="198"/>
      <c r="T145" s="199"/>
      <c r="AT145" s="200" t="s">
        <v>129</v>
      </c>
      <c r="AU145" s="200" t="s">
        <v>82</v>
      </c>
      <c r="AV145" s="13" t="s">
        <v>82</v>
      </c>
      <c r="AW145" s="13" t="s">
        <v>33</v>
      </c>
      <c r="AX145" s="13" t="s">
        <v>71</v>
      </c>
      <c r="AY145" s="200" t="s">
        <v>118</v>
      </c>
    </row>
    <row r="146" spans="1:65" s="13" customFormat="1">
      <c r="B146" s="190"/>
      <c r="C146" s="191"/>
      <c r="D146" s="185" t="s">
        <v>129</v>
      </c>
      <c r="E146" s="192" t="s">
        <v>19</v>
      </c>
      <c r="F146" s="193" t="s">
        <v>227</v>
      </c>
      <c r="G146" s="191"/>
      <c r="H146" s="194">
        <v>36.53</v>
      </c>
      <c r="I146" s="195"/>
      <c r="J146" s="191"/>
      <c r="K146" s="191"/>
      <c r="L146" s="196"/>
      <c r="M146" s="197"/>
      <c r="N146" s="198"/>
      <c r="O146" s="198"/>
      <c r="P146" s="198"/>
      <c r="Q146" s="198"/>
      <c r="R146" s="198"/>
      <c r="S146" s="198"/>
      <c r="T146" s="199"/>
      <c r="AT146" s="200" t="s">
        <v>129</v>
      </c>
      <c r="AU146" s="200" t="s">
        <v>82</v>
      </c>
      <c r="AV146" s="13" t="s">
        <v>82</v>
      </c>
      <c r="AW146" s="13" t="s">
        <v>33</v>
      </c>
      <c r="AX146" s="13" t="s">
        <v>71</v>
      </c>
      <c r="AY146" s="200" t="s">
        <v>118</v>
      </c>
    </row>
    <row r="147" spans="1:65" s="13" customFormat="1">
      <c r="B147" s="190"/>
      <c r="C147" s="191"/>
      <c r="D147" s="185" t="s">
        <v>129</v>
      </c>
      <c r="E147" s="192" t="s">
        <v>19</v>
      </c>
      <c r="F147" s="193" t="s">
        <v>228</v>
      </c>
      <c r="G147" s="191"/>
      <c r="H147" s="194">
        <v>1.8</v>
      </c>
      <c r="I147" s="195"/>
      <c r="J147" s="191"/>
      <c r="K147" s="191"/>
      <c r="L147" s="196"/>
      <c r="M147" s="197"/>
      <c r="N147" s="198"/>
      <c r="O147" s="198"/>
      <c r="P147" s="198"/>
      <c r="Q147" s="198"/>
      <c r="R147" s="198"/>
      <c r="S147" s="198"/>
      <c r="T147" s="199"/>
      <c r="AT147" s="200" t="s">
        <v>129</v>
      </c>
      <c r="AU147" s="200" t="s">
        <v>82</v>
      </c>
      <c r="AV147" s="13" t="s">
        <v>82</v>
      </c>
      <c r="AW147" s="13" t="s">
        <v>33</v>
      </c>
      <c r="AX147" s="13" t="s">
        <v>71</v>
      </c>
      <c r="AY147" s="200" t="s">
        <v>118</v>
      </c>
    </row>
    <row r="148" spans="1:65" s="2" customFormat="1" ht="14.4" customHeight="1">
      <c r="A148" s="33"/>
      <c r="B148" s="34"/>
      <c r="C148" s="172" t="s">
        <v>229</v>
      </c>
      <c r="D148" s="172" t="s">
        <v>120</v>
      </c>
      <c r="E148" s="173" t="s">
        <v>230</v>
      </c>
      <c r="F148" s="174" t="s">
        <v>231</v>
      </c>
      <c r="G148" s="175" t="s">
        <v>123</v>
      </c>
      <c r="H148" s="176">
        <v>8</v>
      </c>
      <c r="I148" s="177"/>
      <c r="J148" s="178">
        <f>ROUND(I148*H148,2)</f>
        <v>0</v>
      </c>
      <c r="K148" s="174" t="s">
        <v>124</v>
      </c>
      <c r="L148" s="38"/>
      <c r="M148" s="179" t="s">
        <v>19</v>
      </c>
      <c r="N148" s="180" t="s">
        <v>42</v>
      </c>
      <c r="O148" s="63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3" t="s">
        <v>125</v>
      </c>
      <c r="AT148" s="183" t="s">
        <v>120</v>
      </c>
      <c r="AU148" s="183" t="s">
        <v>82</v>
      </c>
      <c r="AY148" s="16" t="s">
        <v>118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6" t="s">
        <v>79</v>
      </c>
      <c r="BK148" s="184">
        <f>ROUND(I148*H148,2)</f>
        <v>0</v>
      </c>
      <c r="BL148" s="16" t="s">
        <v>125</v>
      </c>
      <c r="BM148" s="183" t="s">
        <v>232</v>
      </c>
    </row>
    <row r="149" spans="1:65" s="2" customFormat="1" ht="19.2">
      <c r="A149" s="33"/>
      <c r="B149" s="34"/>
      <c r="C149" s="35"/>
      <c r="D149" s="185" t="s">
        <v>127</v>
      </c>
      <c r="E149" s="35"/>
      <c r="F149" s="186" t="s">
        <v>233</v>
      </c>
      <c r="G149" s="35"/>
      <c r="H149" s="35"/>
      <c r="I149" s="187"/>
      <c r="J149" s="35"/>
      <c r="K149" s="35"/>
      <c r="L149" s="38"/>
      <c r="M149" s="188"/>
      <c r="N149" s="189"/>
      <c r="O149" s="63"/>
      <c r="P149" s="63"/>
      <c r="Q149" s="63"/>
      <c r="R149" s="63"/>
      <c r="S149" s="63"/>
      <c r="T149" s="64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127</v>
      </c>
      <c r="AU149" s="16" t="s">
        <v>82</v>
      </c>
    </row>
    <row r="150" spans="1:65" s="2" customFormat="1" ht="14.4" customHeight="1">
      <c r="A150" s="33"/>
      <c r="B150" s="34"/>
      <c r="C150" s="172" t="s">
        <v>234</v>
      </c>
      <c r="D150" s="172" t="s">
        <v>120</v>
      </c>
      <c r="E150" s="173" t="s">
        <v>235</v>
      </c>
      <c r="F150" s="174" t="s">
        <v>236</v>
      </c>
      <c r="G150" s="175" t="s">
        <v>123</v>
      </c>
      <c r="H150" s="176">
        <v>208</v>
      </c>
      <c r="I150" s="177"/>
      <c r="J150" s="178">
        <f>ROUND(I150*H150,2)</f>
        <v>0</v>
      </c>
      <c r="K150" s="174" t="s">
        <v>124</v>
      </c>
      <c r="L150" s="38"/>
      <c r="M150" s="179" t="s">
        <v>19</v>
      </c>
      <c r="N150" s="180" t="s">
        <v>42</v>
      </c>
      <c r="O150" s="63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3" t="s">
        <v>125</v>
      </c>
      <c r="AT150" s="183" t="s">
        <v>120</v>
      </c>
      <c r="AU150" s="183" t="s">
        <v>82</v>
      </c>
      <c r="AY150" s="16" t="s">
        <v>118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6" t="s">
        <v>79</v>
      </c>
      <c r="BK150" s="184">
        <f>ROUND(I150*H150,2)</f>
        <v>0</v>
      </c>
      <c r="BL150" s="16" t="s">
        <v>125</v>
      </c>
      <c r="BM150" s="183" t="s">
        <v>237</v>
      </c>
    </row>
    <row r="151" spans="1:65" s="2" customFormat="1" ht="19.2">
      <c r="A151" s="33"/>
      <c r="B151" s="34"/>
      <c r="C151" s="35"/>
      <c r="D151" s="185" t="s">
        <v>127</v>
      </c>
      <c r="E151" s="35"/>
      <c r="F151" s="186" t="s">
        <v>238</v>
      </c>
      <c r="G151" s="35"/>
      <c r="H151" s="35"/>
      <c r="I151" s="187"/>
      <c r="J151" s="35"/>
      <c r="K151" s="35"/>
      <c r="L151" s="38"/>
      <c r="M151" s="188"/>
      <c r="N151" s="189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127</v>
      </c>
      <c r="AU151" s="16" t="s">
        <v>82</v>
      </c>
    </row>
    <row r="152" spans="1:65" s="13" customFormat="1">
      <c r="B152" s="190"/>
      <c r="C152" s="191"/>
      <c r="D152" s="185" t="s">
        <v>129</v>
      </c>
      <c r="E152" s="192" t="s">
        <v>19</v>
      </c>
      <c r="F152" s="193" t="s">
        <v>239</v>
      </c>
      <c r="G152" s="191"/>
      <c r="H152" s="194">
        <v>208</v>
      </c>
      <c r="I152" s="195"/>
      <c r="J152" s="191"/>
      <c r="K152" s="191"/>
      <c r="L152" s="196"/>
      <c r="M152" s="197"/>
      <c r="N152" s="198"/>
      <c r="O152" s="198"/>
      <c r="P152" s="198"/>
      <c r="Q152" s="198"/>
      <c r="R152" s="198"/>
      <c r="S152" s="198"/>
      <c r="T152" s="199"/>
      <c r="AT152" s="200" t="s">
        <v>129</v>
      </c>
      <c r="AU152" s="200" t="s">
        <v>82</v>
      </c>
      <c r="AV152" s="13" t="s">
        <v>82</v>
      </c>
      <c r="AW152" s="13" t="s">
        <v>33</v>
      </c>
      <c r="AX152" s="13" t="s">
        <v>79</v>
      </c>
      <c r="AY152" s="200" t="s">
        <v>118</v>
      </c>
    </row>
    <row r="153" spans="1:65" s="2" customFormat="1" ht="14.4" customHeight="1">
      <c r="A153" s="33"/>
      <c r="B153" s="34"/>
      <c r="C153" s="172" t="s">
        <v>240</v>
      </c>
      <c r="D153" s="172" t="s">
        <v>120</v>
      </c>
      <c r="E153" s="173" t="s">
        <v>241</v>
      </c>
      <c r="F153" s="174" t="s">
        <v>242</v>
      </c>
      <c r="G153" s="175" t="s">
        <v>169</v>
      </c>
      <c r="H153" s="176">
        <v>1640.3</v>
      </c>
      <c r="I153" s="177"/>
      <c r="J153" s="178">
        <f>ROUND(I153*H153,2)</f>
        <v>0</v>
      </c>
      <c r="K153" s="174" t="s">
        <v>124</v>
      </c>
      <c r="L153" s="38"/>
      <c r="M153" s="179" t="s">
        <v>19</v>
      </c>
      <c r="N153" s="180" t="s">
        <v>42</v>
      </c>
      <c r="O153" s="63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3" t="s">
        <v>125</v>
      </c>
      <c r="AT153" s="183" t="s">
        <v>120</v>
      </c>
      <c r="AU153" s="183" t="s">
        <v>82</v>
      </c>
      <c r="AY153" s="16" t="s">
        <v>118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6" t="s">
        <v>79</v>
      </c>
      <c r="BK153" s="184">
        <f>ROUND(I153*H153,2)</f>
        <v>0</v>
      </c>
      <c r="BL153" s="16" t="s">
        <v>125</v>
      </c>
      <c r="BM153" s="183" t="s">
        <v>243</v>
      </c>
    </row>
    <row r="154" spans="1:65" s="2" customFormat="1" ht="19.2">
      <c r="A154" s="33"/>
      <c r="B154" s="34"/>
      <c r="C154" s="35"/>
      <c r="D154" s="185" t="s">
        <v>127</v>
      </c>
      <c r="E154" s="35"/>
      <c r="F154" s="186" t="s">
        <v>244</v>
      </c>
      <c r="G154" s="35"/>
      <c r="H154" s="35"/>
      <c r="I154" s="187"/>
      <c r="J154" s="35"/>
      <c r="K154" s="35"/>
      <c r="L154" s="38"/>
      <c r="M154" s="188"/>
      <c r="N154" s="189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127</v>
      </c>
      <c r="AU154" s="16" t="s">
        <v>82</v>
      </c>
    </row>
    <row r="155" spans="1:65" s="13" customFormat="1">
      <c r="B155" s="190"/>
      <c r="C155" s="191"/>
      <c r="D155" s="185" t="s">
        <v>129</v>
      </c>
      <c r="E155" s="192" t="s">
        <v>19</v>
      </c>
      <c r="F155" s="193" t="s">
        <v>245</v>
      </c>
      <c r="G155" s="191"/>
      <c r="H155" s="194">
        <v>1733.2</v>
      </c>
      <c r="I155" s="195"/>
      <c r="J155" s="191"/>
      <c r="K155" s="191"/>
      <c r="L155" s="196"/>
      <c r="M155" s="197"/>
      <c r="N155" s="198"/>
      <c r="O155" s="198"/>
      <c r="P155" s="198"/>
      <c r="Q155" s="198"/>
      <c r="R155" s="198"/>
      <c r="S155" s="198"/>
      <c r="T155" s="199"/>
      <c r="AT155" s="200" t="s">
        <v>129</v>
      </c>
      <c r="AU155" s="200" t="s">
        <v>82</v>
      </c>
      <c r="AV155" s="13" t="s">
        <v>82</v>
      </c>
      <c r="AW155" s="13" t="s">
        <v>33</v>
      </c>
      <c r="AX155" s="13" t="s">
        <v>71</v>
      </c>
      <c r="AY155" s="200" t="s">
        <v>118</v>
      </c>
    </row>
    <row r="156" spans="1:65" s="13" customFormat="1">
      <c r="B156" s="190"/>
      <c r="C156" s="191"/>
      <c r="D156" s="185" t="s">
        <v>129</v>
      </c>
      <c r="E156" s="192" t="s">
        <v>19</v>
      </c>
      <c r="F156" s="193" t="s">
        <v>246</v>
      </c>
      <c r="G156" s="191"/>
      <c r="H156" s="194">
        <v>-92.9</v>
      </c>
      <c r="I156" s="195"/>
      <c r="J156" s="191"/>
      <c r="K156" s="191"/>
      <c r="L156" s="196"/>
      <c r="M156" s="197"/>
      <c r="N156" s="198"/>
      <c r="O156" s="198"/>
      <c r="P156" s="198"/>
      <c r="Q156" s="198"/>
      <c r="R156" s="198"/>
      <c r="S156" s="198"/>
      <c r="T156" s="199"/>
      <c r="AT156" s="200" t="s">
        <v>129</v>
      </c>
      <c r="AU156" s="200" t="s">
        <v>82</v>
      </c>
      <c r="AV156" s="13" t="s">
        <v>82</v>
      </c>
      <c r="AW156" s="13" t="s">
        <v>33</v>
      </c>
      <c r="AX156" s="13" t="s">
        <v>71</v>
      </c>
      <c r="AY156" s="200" t="s">
        <v>118</v>
      </c>
    </row>
    <row r="157" spans="1:65" s="2" customFormat="1" ht="22.8">
      <c r="A157" s="33"/>
      <c r="B157" s="34"/>
      <c r="C157" s="172" t="s">
        <v>247</v>
      </c>
      <c r="D157" s="172" t="s">
        <v>120</v>
      </c>
      <c r="E157" s="173" t="s">
        <v>248</v>
      </c>
      <c r="F157" s="174" t="s">
        <v>249</v>
      </c>
      <c r="G157" s="175" t="s">
        <v>169</v>
      </c>
      <c r="H157" s="176">
        <v>27885.1</v>
      </c>
      <c r="I157" s="177"/>
      <c r="J157" s="178">
        <f>ROUND(I157*H157,2)</f>
        <v>0</v>
      </c>
      <c r="K157" s="174" t="s">
        <v>124</v>
      </c>
      <c r="L157" s="38"/>
      <c r="M157" s="179" t="s">
        <v>19</v>
      </c>
      <c r="N157" s="180" t="s">
        <v>42</v>
      </c>
      <c r="O157" s="63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3" t="s">
        <v>125</v>
      </c>
      <c r="AT157" s="183" t="s">
        <v>120</v>
      </c>
      <c r="AU157" s="183" t="s">
        <v>82</v>
      </c>
      <c r="AY157" s="16" t="s">
        <v>118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6" t="s">
        <v>79</v>
      </c>
      <c r="BK157" s="184">
        <f>ROUND(I157*H157,2)</f>
        <v>0</v>
      </c>
      <c r="BL157" s="16" t="s">
        <v>125</v>
      </c>
      <c r="BM157" s="183" t="s">
        <v>250</v>
      </c>
    </row>
    <row r="158" spans="1:65" s="2" customFormat="1" ht="19.2">
      <c r="A158" s="33"/>
      <c r="B158" s="34"/>
      <c r="C158" s="35"/>
      <c r="D158" s="185" t="s">
        <v>127</v>
      </c>
      <c r="E158" s="35"/>
      <c r="F158" s="186" t="s">
        <v>251</v>
      </c>
      <c r="G158" s="35"/>
      <c r="H158" s="35"/>
      <c r="I158" s="187"/>
      <c r="J158" s="35"/>
      <c r="K158" s="35"/>
      <c r="L158" s="38"/>
      <c r="M158" s="188"/>
      <c r="N158" s="189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127</v>
      </c>
      <c r="AU158" s="16" t="s">
        <v>82</v>
      </c>
    </row>
    <row r="159" spans="1:65" s="13" customFormat="1">
      <c r="B159" s="190"/>
      <c r="C159" s="191"/>
      <c r="D159" s="185" t="s">
        <v>129</v>
      </c>
      <c r="E159" s="192" t="s">
        <v>19</v>
      </c>
      <c r="F159" s="193" t="s">
        <v>252</v>
      </c>
      <c r="G159" s="191"/>
      <c r="H159" s="194">
        <v>27885.1</v>
      </c>
      <c r="I159" s="195"/>
      <c r="J159" s="191"/>
      <c r="K159" s="191"/>
      <c r="L159" s="196"/>
      <c r="M159" s="197"/>
      <c r="N159" s="198"/>
      <c r="O159" s="198"/>
      <c r="P159" s="198"/>
      <c r="Q159" s="198"/>
      <c r="R159" s="198"/>
      <c r="S159" s="198"/>
      <c r="T159" s="199"/>
      <c r="AT159" s="200" t="s">
        <v>129</v>
      </c>
      <c r="AU159" s="200" t="s">
        <v>82</v>
      </c>
      <c r="AV159" s="13" t="s">
        <v>82</v>
      </c>
      <c r="AW159" s="13" t="s">
        <v>33</v>
      </c>
      <c r="AX159" s="13" t="s">
        <v>79</v>
      </c>
      <c r="AY159" s="200" t="s">
        <v>118</v>
      </c>
    </row>
    <row r="160" spans="1:65" s="2" customFormat="1" ht="14.4" customHeight="1">
      <c r="A160" s="33"/>
      <c r="B160" s="34"/>
      <c r="C160" s="172" t="s">
        <v>7</v>
      </c>
      <c r="D160" s="172" t="s">
        <v>120</v>
      </c>
      <c r="E160" s="173" t="s">
        <v>253</v>
      </c>
      <c r="F160" s="174" t="s">
        <v>254</v>
      </c>
      <c r="G160" s="175" t="s">
        <v>169</v>
      </c>
      <c r="H160" s="176">
        <v>8</v>
      </c>
      <c r="I160" s="177"/>
      <c r="J160" s="178">
        <f>ROUND(I160*H160,2)</f>
        <v>0</v>
      </c>
      <c r="K160" s="174" t="s">
        <v>124</v>
      </c>
      <c r="L160" s="38"/>
      <c r="M160" s="179" t="s">
        <v>19</v>
      </c>
      <c r="N160" s="180" t="s">
        <v>42</v>
      </c>
      <c r="O160" s="63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3" t="s">
        <v>125</v>
      </c>
      <c r="AT160" s="183" t="s">
        <v>120</v>
      </c>
      <c r="AU160" s="183" t="s">
        <v>82</v>
      </c>
      <c r="AY160" s="16" t="s">
        <v>118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6" t="s">
        <v>79</v>
      </c>
      <c r="BK160" s="184">
        <f>ROUND(I160*H160,2)</f>
        <v>0</v>
      </c>
      <c r="BL160" s="16" t="s">
        <v>125</v>
      </c>
      <c r="BM160" s="183" t="s">
        <v>255</v>
      </c>
    </row>
    <row r="161" spans="1:65" s="2" customFormat="1" ht="19.2">
      <c r="A161" s="33"/>
      <c r="B161" s="34"/>
      <c r="C161" s="35"/>
      <c r="D161" s="185" t="s">
        <v>127</v>
      </c>
      <c r="E161" s="35"/>
      <c r="F161" s="186" t="s">
        <v>256</v>
      </c>
      <c r="G161" s="35"/>
      <c r="H161" s="35"/>
      <c r="I161" s="187"/>
      <c r="J161" s="35"/>
      <c r="K161" s="35"/>
      <c r="L161" s="38"/>
      <c r="M161" s="188"/>
      <c r="N161" s="189"/>
      <c r="O161" s="63"/>
      <c r="P161" s="63"/>
      <c r="Q161" s="63"/>
      <c r="R161" s="63"/>
      <c r="S161" s="63"/>
      <c r="T161" s="64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127</v>
      </c>
      <c r="AU161" s="16" t="s">
        <v>82</v>
      </c>
    </row>
    <row r="162" spans="1:65" s="13" customFormat="1">
      <c r="B162" s="190"/>
      <c r="C162" s="191"/>
      <c r="D162" s="185" t="s">
        <v>129</v>
      </c>
      <c r="E162" s="192" t="s">
        <v>19</v>
      </c>
      <c r="F162" s="193" t="s">
        <v>257</v>
      </c>
      <c r="G162" s="191"/>
      <c r="H162" s="194">
        <v>8</v>
      </c>
      <c r="I162" s="195"/>
      <c r="J162" s="191"/>
      <c r="K162" s="191"/>
      <c r="L162" s="196"/>
      <c r="M162" s="197"/>
      <c r="N162" s="198"/>
      <c r="O162" s="198"/>
      <c r="P162" s="198"/>
      <c r="Q162" s="198"/>
      <c r="R162" s="198"/>
      <c r="S162" s="198"/>
      <c r="T162" s="199"/>
      <c r="AT162" s="200" t="s">
        <v>129</v>
      </c>
      <c r="AU162" s="200" t="s">
        <v>82</v>
      </c>
      <c r="AV162" s="13" t="s">
        <v>82</v>
      </c>
      <c r="AW162" s="13" t="s">
        <v>33</v>
      </c>
      <c r="AX162" s="13" t="s">
        <v>79</v>
      </c>
      <c r="AY162" s="200" t="s">
        <v>118</v>
      </c>
    </row>
    <row r="163" spans="1:65" s="2" customFormat="1" ht="22.8">
      <c r="A163" s="33"/>
      <c r="B163" s="34"/>
      <c r="C163" s="172" t="s">
        <v>258</v>
      </c>
      <c r="D163" s="172" t="s">
        <v>120</v>
      </c>
      <c r="E163" s="173" t="s">
        <v>259</v>
      </c>
      <c r="F163" s="174" t="s">
        <v>260</v>
      </c>
      <c r="G163" s="175" t="s">
        <v>169</v>
      </c>
      <c r="H163" s="176">
        <v>136</v>
      </c>
      <c r="I163" s="177"/>
      <c r="J163" s="178">
        <f>ROUND(I163*H163,2)</f>
        <v>0</v>
      </c>
      <c r="K163" s="174" t="s">
        <v>124</v>
      </c>
      <c r="L163" s="38"/>
      <c r="M163" s="179" t="s">
        <v>19</v>
      </c>
      <c r="N163" s="180" t="s">
        <v>42</v>
      </c>
      <c r="O163" s="63"/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3" t="s">
        <v>125</v>
      </c>
      <c r="AT163" s="183" t="s">
        <v>120</v>
      </c>
      <c r="AU163" s="183" t="s">
        <v>82</v>
      </c>
      <c r="AY163" s="16" t="s">
        <v>118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6" t="s">
        <v>79</v>
      </c>
      <c r="BK163" s="184">
        <f>ROUND(I163*H163,2)</f>
        <v>0</v>
      </c>
      <c r="BL163" s="16" t="s">
        <v>125</v>
      </c>
      <c r="BM163" s="183" t="s">
        <v>261</v>
      </c>
    </row>
    <row r="164" spans="1:65" s="2" customFormat="1" ht="19.2">
      <c r="A164" s="33"/>
      <c r="B164" s="34"/>
      <c r="C164" s="35"/>
      <c r="D164" s="185" t="s">
        <v>127</v>
      </c>
      <c r="E164" s="35"/>
      <c r="F164" s="186" t="s">
        <v>262</v>
      </c>
      <c r="G164" s="35"/>
      <c r="H164" s="35"/>
      <c r="I164" s="187"/>
      <c r="J164" s="35"/>
      <c r="K164" s="35"/>
      <c r="L164" s="38"/>
      <c r="M164" s="188"/>
      <c r="N164" s="189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127</v>
      </c>
      <c r="AU164" s="16" t="s">
        <v>82</v>
      </c>
    </row>
    <row r="165" spans="1:65" s="13" customFormat="1">
      <c r="B165" s="190"/>
      <c r="C165" s="191"/>
      <c r="D165" s="185" t="s">
        <v>129</v>
      </c>
      <c r="E165" s="192" t="s">
        <v>19</v>
      </c>
      <c r="F165" s="193" t="s">
        <v>263</v>
      </c>
      <c r="G165" s="191"/>
      <c r="H165" s="194">
        <v>136</v>
      </c>
      <c r="I165" s="195"/>
      <c r="J165" s="191"/>
      <c r="K165" s="191"/>
      <c r="L165" s="196"/>
      <c r="M165" s="197"/>
      <c r="N165" s="198"/>
      <c r="O165" s="198"/>
      <c r="P165" s="198"/>
      <c r="Q165" s="198"/>
      <c r="R165" s="198"/>
      <c r="S165" s="198"/>
      <c r="T165" s="199"/>
      <c r="AT165" s="200" t="s">
        <v>129</v>
      </c>
      <c r="AU165" s="200" t="s">
        <v>82</v>
      </c>
      <c r="AV165" s="13" t="s">
        <v>82</v>
      </c>
      <c r="AW165" s="13" t="s">
        <v>33</v>
      </c>
      <c r="AX165" s="13" t="s">
        <v>79</v>
      </c>
      <c r="AY165" s="200" t="s">
        <v>118</v>
      </c>
    </row>
    <row r="166" spans="1:65" s="2" customFormat="1" ht="14.4" customHeight="1">
      <c r="A166" s="33"/>
      <c r="B166" s="34"/>
      <c r="C166" s="172" t="s">
        <v>264</v>
      </c>
      <c r="D166" s="172" t="s">
        <v>120</v>
      </c>
      <c r="E166" s="173" t="s">
        <v>265</v>
      </c>
      <c r="F166" s="174" t="s">
        <v>266</v>
      </c>
      <c r="G166" s="175" t="s">
        <v>169</v>
      </c>
      <c r="H166" s="176">
        <v>96.2</v>
      </c>
      <c r="I166" s="177"/>
      <c r="J166" s="178">
        <f>ROUND(I166*H166,2)</f>
        <v>0</v>
      </c>
      <c r="K166" s="174" t="s">
        <v>124</v>
      </c>
      <c r="L166" s="38"/>
      <c r="M166" s="179" t="s">
        <v>19</v>
      </c>
      <c r="N166" s="180" t="s">
        <v>42</v>
      </c>
      <c r="O166" s="63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3" t="s">
        <v>125</v>
      </c>
      <c r="AT166" s="183" t="s">
        <v>120</v>
      </c>
      <c r="AU166" s="183" t="s">
        <v>82</v>
      </c>
      <c r="AY166" s="16" t="s">
        <v>118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6" t="s">
        <v>79</v>
      </c>
      <c r="BK166" s="184">
        <f>ROUND(I166*H166,2)</f>
        <v>0</v>
      </c>
      <c r="BL166" s="16" t="s">
        <v>125</v>
      </c>
      <c r="BM166" s="183" t="s">
        <v>267</v>
      </c>
    </row>
    <row r="167" spans="1:65" s="2" customFormat="1" ht="19.2">
      <c r="A167" s="33"/>
      <c r="B167" s="34"/>
      <c r="C167" s="35"/>
      <c r="D167" s="185" t="s">
        <v>127</v>
      </c>
      <c r="E167" s="35"/>
      <c r="F167" s="186" t="s">
        <v>268</v>
      </c>
      <c r="G167" s="35"/>
      <c r="H167" s="35"/>
      <c r="I167" s="187"/>
      <c r="J167" s="35"/>
      <c r="K167" s="35"/>
      <c r="L167" s="38"/>
      <c r="M167" s="188"/>
      <c r="N167" s="189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127</v>
      </c>
      <c r="AU167" s="16" t="s">
        <v>82</v>
      </c>
    </row>
    <row r="168" spans="1:65" s="13" customFormat="1">
      <c r="B168" s="190"/>
      <c r="C168" s="191"/>
      <c r="D168" s="185" t="s">
        <v>129</v>
      </c>
      <c r="E168" s="192" t="s">
        <v>19</v>
      </c>
      <c r="F168" s="193" t="s">
        <v>269</v>
      </c>
      <c r="G168" s="191"/>
      <c r="H168" s="194">
        <v>96.2</v>
      </c>
      <c r="I168" s="195"/>
      <c r="J168" s="191"/>
      <c r="K168" s="191"/>
      <c r="L168" s="196"/>
      <c r="M168" s="197"/>
      <c r="N168" s="198"/>
      <c r="O168" s="198"/>
      <c r="P168" s="198"/>
      <c r="Q168" s="198"/>
      <c r="R168" s="198"/>
      <c r="S168" s="198"/>
      <c r="T168" s="199"/>
      <c r="AT168" s="200" t="s">
        <v>129</v>
      </c>
      <c r="AU168" s="200" t="s">
        <v>82</v>
      </c>
      <c r="AV168" s="13" t="s">
        <v>82</v>
      </c>
      <c r="AW168" s="13" t="s">
        <v>33</v>
      </c>
      <c r="AX168" s="13" t="s">
        <v>79</v>
      </c>
      <c r="AY168" s="200" t="s">
        <v>118</v>
      </c>
    </row>
    <row r="169" spans="1:65" s="2" customFormat="1" ht="14.4" customHeight="1">
      <c r="A169" s="33"/>
      <c r="B169" s="34"/>
      <c r="C169" s="172" t="s">
        <v>270</v>
      </c>
      <c r="D169" s="172" t="s">
        <v>120</v>
      </c>
      <c r="E169" s="173" t="s">
        <v>271</v>
      </c>
      <c r="F169" s="174" t="s">
        <v>272</v>
      </c>
      <c r="G169" s="175" t="s">
        <v>169</v>
      </c>
      <c r="H169" s="176">
        <v>5.8</v>
      </c>
      <c r="I169" s="177"/>
      <c r="J169" s="178">
        <f>ROUND(I169*H169,2)</f>
        <v>0</v>
      </c>
      <c r="K169" s="174" t="s">
        <v>124</v>
      </c>
      <c r="L169" s="38"/>
      <c r="M169" s="179" t="s">
        <v>19</v>
      </c>
      <c r="N169" s="180" t="s">
        <v>42</v>
      </c>
      <c r="O169" s="63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3" t="s">
        <v>125</v>
      </c>
      <c r="AT169" s="183" t="s">
        <v>120</v>
      </c>
      <c r="AU169" s="183" t="s">
        <v>82</v>
      </c>
      <c r="AY169" s="16" t="s">
        <v>118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6" t="s">
        <v>79</v>
      </c>
      <c r="BK169" s="184">
        <f>ROUND(I169*H169,2)</f>
        <v>0</v>
      </c>
      <c r="BL169" s="16" t="s">
        <v>125</v>
      </c>
      <c r="BM169" s="183" t="s">
        <v>273</v>
      </c>
    </row>
    <row r="170" spans="1:65" s="2" customFormat="1" ht="19.2">
      <c r="A170" s="33"/>
      <c r="B170" s="34"/>
      <c r="C170" s="35"/>
      <c r="D170" s="185" t="s">
        <v>127</v>
      </c>
      <c r="E170" s="35"/>
      <c r="F170" s="186" t="s">
        <v>274</v>
      </c>
      <c r="G170" s="35"/>
      <c r="H170" s="35"/>
      <c r="I170" s="187"/>
      <c r="J170" s="35"/>
      <c r="K170" s="35"/>
      <c r="L170" s="38"/>
      <c r="M170" s="188"/>
      <c r="N170" s="189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127</v>
      </c>
      <c r="AU170" s="16" t="s">
        <v>82</v>
      </c>
    </row>
    <row r="171" spans="1:65" s="2" customFormat="1" ht="28.8">
      <c r="A171" s="33"/>
      <c r="B171" s="34"/>
      <c r="C171" s="35"/>
      <c r="D171" s="185" t="s">
        <v>275</v>
      </c>
      <c r="E171" s="35"/>
      <c r="F171" s="201" t="s">
        <v>276</v>
      </c>
      <c r="G171" s="35"/>
      <c r="H171" s="35"/>
      <c r="I171" s="187"/>
      <c r="J171" s="35"/>
      <c r="K171" s="35"/>
      <c r="L171" s="38"/>
      <c r="M171" s="188"/>
      <c r="N171" s="189"/>
      <c r="O171" s="63"/>
      <c r="P171" s="63"/>
      <c r="Q171" s="63"/>
      <c r="R171" s="63"/>
      <c r="S171" s="63"/>
      <c r="T171" s="64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275</v>
      </c>
      <c r="AU171" s="16" t="s">
        <v>82</v>
      </c>
    </row>
    <row r="172" spans="1:65" s="13" customFormat="1">
      <c r="B172" s="190"/>
      <c r="C172" s="191"/>
      <c r="D172" s="185" t="s">
        <v>129</v>
      </c>
      <c r="E172" s="192" t="s">
        <v>19</v>
      </c>
      <c r="F172" s="193" t="s">
        <v>277</v>
      </c>
      <c r="G172" s="191"/>
      <c r="H172" s="194">
        <v>0.4</v>
      </c>
      <c r="I172" s="195"/>
      <c r="J172" s="191"/>
      <c r="K172" s="191"/>
      <c r="L172" s="196"/>
      <c r="M172" s="197"/>
      <c r="N172" s="198"/>
      <c r="O172" s="198"/>
      <c r="P172" s="198"/>
      <c r="Q172" s="198"/>
      <c r="R172" s="198"/>
      <c r="S172" s="198"/>
      <c r="T172" s="199"/>
      <c r="AT172" s="200" t="s">
        <v>129</v>
      </c>
      <c r="AU172" s="200" t="s">
        <v>82</v>
      </c>
      <c r="AV172" s="13" t="s">
        <v>82</v>
      </c>
      <c r="AW172" s="13" t="s">
        <v>33</v>
      </c>
      <c r="AX172" s="13" t="s">
        <v>71</v>
      </c>
      <c r="AY172" s="200" t="s">
        <v>118</v>
      </c>
    </row>
    <row r="173" spans="1:65" s="13" customFormat="1">
      <c r="B173" s="190"/>
      <c r="C173" s="191"/>
      <c r="D173" s="185" t="s">
        <v>129</v>
      </c>
      <c r="E173" s="192" t="s">
        <v>19</v>
      </c>
      <c r="F173" s="193" t="s">
        <v>278</v>
      </c>
      <c r="G173" s="191"/>
      <c r="H173" s="194">
        <v>5.4</v>
      </c>
      <c r="I173" s="195"/>
      <c r="J173" s="191"/>
      <c r="K173" s="191"/>
      <c r="L173" s="196"/>
      <c r="M173" s="197"/>
      <c r="N173" s="198"/>
      <c r="O173" s="198"/>
      <c r="P173" s="198"/>
      <c r="Q173" s="198"/>
      <c r="R173" s="198"/>
      <c r="S173" s="198"/>
      <c r="T173" s="199"/>
      <c r="AT173" s="200" t="s">
        <v>129</v>
      </c>
      <c r="AU173" s="200" t="s">
        <v>82</v>
      </c>
      <c r="AV173" s="13" t="s">
        <v>82</v>
      </c>
      <c r="AW173" s="13" t="s">
        <v>33</v>
      </c>
      <c r="AX173" s="13" t="s">
        <v>71</v>
      </c>
      <c r="AY173" s="200" t="s">
        <v>118</v>
      </c>
    </row>
    <row r="174" spans="1:65" s="2" customFormat="1" ht="14.4" customHeight="1">
      <c r="A174" s="33"/>
      <c r="B174" s="34"/>
      <c r="C174" s="172" t="s">
        <v>279</v>
      </c>
      <c r="D174" s="172" t="s">
        <v>120</v>
      </c>
      <c r="E174" s="173" t="s">
        <v>280</v>
      </c>
      <c r="F174" s="174" t="s">
        <v>281</v>
      </c>
      <c r="G174" s="175" t="s">
        <v>282</v>
      </c>
      <c r="H174" s="176">
        <v>2966.94</v>
      </c>
      <c r="I174" s="177"/>
      <c r="J174" s="178">
        <f>ROUND(I174*H174,2)</f>
        <v>0</v>
      </c>
      <c r="K174" s="174" t="s">
        <v>124</v>
      </c>
      <c r="L174" s="38"/>
      <c r="M174" s="179" t="s">
        <v>19</v>
      </c>
      <c r="N174" s="180" t="s">
        <v>42</v>
      </c>
      <c r="O174" s="63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3" t="s">
        <v>125</v>
      </c>
      <c r="AT174" s="183" t="s">
        <v>120</v>
      </c>
      <c r="AU174" s="183" t="s">
        <v>82</v>
      </c>
      <c r="AY174" s="16" t="s">
        <v>118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6" t="s">
        <v>79</v>
      </c>
      <c r="BK174" s="184">
        <f>ROUND(I174*H174,2)</f>
        <v>0</v>
      </c>
      <c r="BL174" s="16" t="s">
        <v>125</v>
      </c>
      <c r="BM174" s="183" t="s">
        <v>283</v>
      </c>
    </row>
    <row r="175" spans="1:65" s="2" customFormat="1" ht="19.2">
      <c r="A175" s="33"/>
      <c r="B175" s="34"/>
      <c r="C175" s="35"/>
      <c r="D175" s="185" t="s">
        <v>127</v>
      </c>
      <c r="E175" s="35"/>
      <c r="F175" s="186" t="s">
        <v>284</v>
      </c>
      <c r="G175" s="35"/>
      <c r="H175" s="35"/>
      <c r="I175" s="187"/>
      <c r="J175" s="35"/>
      <c r="K175" s="35"/>
      <c r="L175" s="38"/>
      <c r="M175" s="188"/>
      <c r="N175" s="189"/>
      <c r="O175" s="63"/>
      <c r="P175" s="63"/>
      <c r="Q175" s="63"/>
      <c r="R175" s="63"/>
      <c r="S175" s="63"/>
      <c r="T175" s="64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127</v>
      </c>
      <c r="AU175" s="16" t="s">
        <v>82</v>
      </c>
    </row>
    <row r="176" spans="1:65" s="13" customFormat="1">
      <c r="B176" s="190"/>
      <c r="C176" s="191"/>
      <c r="D176" s="185" t="s">
        <v>129</v>
      </c>
      <c r="E176" s="192" t="s">
        <v>19</v>
      </c>
      <c r="F176" s="193" t="s">
        <v>285</v>
      </c>
      <c r="G176" s="191"/>
      <c r="H176" s="194">
        <v>2966.94</v>
      </c>
      <c r="I176" s="195"/>
      <c r="J176" s="191"/>
      <c r="K176" s="191"/>
      <c r="L176" s="196"/>
      <c r="M176" s="197"/>
      <c r="N176" s="198"/>
      <c r="O176" s="198"/>
      <c r="P176" s="198"/>
      <c r="Q176" s="198"/>
      <c r="R176" s="198"/>
      <c r="S176" s="198"/>
      <c r="T176" s="199"/>
      <c r="AT176" s="200" t="s">
        <v>129</v>
      </c>
      <c r="AU176" s="200" t="s">
        <v>82</v>
      </c>
      <c r="AV176" s="13" t="s">
        <v>82</v>
      </c>
      <c r="AW176" s="13" t="s">
        <v>33</v>
      </c>
      <c r="AX176" s="13" t="s">
        <v>79</v>
      </c>
      <c r="AY176" s="200" t="s">
        <v>118</v>
      </c>
    </row>
    <row r="177" spans="1:65" s="2" customFormat="1" ht="14.4" customHeight="1">
      <c r="A177" s="33"/>
      <c r="B177" s="34"/>
      <c r="C177" s="172" t="s">
        <v>286</v>
      </c>
      <c r="D177" s="172" t="s">
        <v>120</v>
      </c>
      <c r="E177" s="173" t="s">
        <v>287</v>
      </c>
      <c r="F177" s="174" t="s">
        <v>288</v>
      </c>
      <c r="G177" s="175" t="s">
        <v>282</v>
      </c>
      <c r="H177" s="176">
        <v>0.8</v>
      </c>
      <c r="I177" s="177"/>
      <c r="J177" s="178">
        <f>ROUND(I177*H177,2)</f>
        <v>0</v>
      </c>
      <c r="K177" s="174" t="s">
        <v>19</v>
      </c>
      <c r="L177" s="38"/>
      <c r="M177" s="179" t="s">
        <v>19</v>
      </c>
      <c r="N177" s="180" t="s">
        <v>42</v>
      </c>
      <c r="O177" s="63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3" t="s">
        <v>125</v>
      </c>
      <c r="AT177" s="183" t="s">
        <v>120</v>
      </c>
      <c r="AU177" s="183" t="s">
        <v>82</v>
      </c>
      <c r="AY177" s="16" t="s">
        <v>118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6" t="s">
        <v>79</v>
      </c>
      <c r="BK177" s="184">
        <f>ROUND(I177*H177,2)</f>
        <v>0</v>
      </c>
      <c r="BL177" s="16" t="s">
        <v>125</v>
      </c>
      <c r="BM177" s="183" t="s">
        <v>289</v>
      </c>
    </row>
    <row r="178" spans="1:65" s="2" customFormat="1">
      <c r="A178" s="33"/>
      <c r="B178" s="34"/>
      <c r="C178" s="35"/>
      <c r="D178" s="185" t="s">
        <v>127</v>
      </c>
      <c r="E178" s="35"/>
      <c r="F178" s="186" t="s">
        <v>288</v>
      </c>
      <c r="G178" s="35"/>
      <c r="H178" s="35"/>
      <c r="I178" s="187"/>
      <c r="J178" s="35"/>
      <c r="K178" s="35"/>
      <c r="L178" s="38"/>
      <c r="M178" s="188"/>
      <c r="N178" s="189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127</v>
      </c>
      <c r="AU178" s="16" t="s">
        <v>82</v>
      </c>
    </row>
    <row r="179" spans="1:65" s="13" customFormat="1">
      <c r="B179" s="190"/>
      <c r="C179" s="191"/>
      <c r="D179" s="185" t="s">
        <v>129</v>
      </c>
      <c r="E179" s="192" t="s">
        <v>19</v>
      </c>
      <c r="F179" s="193" t="s">
        <v>290</v>
      </c>
      <c r="G179" s="191"/>
      <c r="H179" s="194">
        <v>0.8</v>
      </c>
      <c r="I179" s="195"/>
      <c r="J179" s="191"/>
      <c r="K179" s="191"/>
      <c r="L179" s="196"/>
      <c r="M179" s="197"/>
      <c r="N179" s="198"/>
      <c r="O179" s="198"/>
      <c r="P179" s="198"/>
      <c r="Q179" s="198"/>
      <c r="R179" s="198"/>
      <c r="S179" s="198"/>
      <c r="T179" s="199"/>
      <c r="AT179" s="200" t="s">
        <v>129</v>
      </c>
      <c r="AU179" s="200" t="s">
        <v>82</v>
      </c>
      <c r="AV179" s="13" t="s">
        <v>82</v>
      </c>
      <c r="AW179" s="13" t="s">
        <v>33</v>
      </c>
      <c r="AX179" s="13" t="s">
        <v>71</v>
      </c>
      <c r="AY179" s="200" t="s">
        <v>118</v>
      </c>
    </row>
    <row r="180" spans="1:65" s="2" customFormat="1" ht="14.4" customHeight="1">
      <c r="A180" s="33"/>
      <c r="B180" s="34"/>
      <c r="C180" s="172" t="s">
        <v>291</v>
      </c>
      <c r="D180" s="172" t="s">
        <v>120</v>
      </c>
      <c r="E180" s="173" t="s">
        <v>292</v>
      </c>
      <c r="F180" s="174" t="s">
        <v>293</v>
      </c>
      <c r="G180" s="175" t="s">
        <v>169</v>
      </c>
      <c r="H180" s="176">
        <v>1648.3</v>
      </c>
      <c r="I180" s="177"/>
      <c r="J180" s="178">
        <f>ROUND(I180*H180,2)</f>
        <v>0</v>
      </c>
      <c r="K180" s="174" t="s">
        <v>124</v>
      </c>
      <c r="L180" s="38"/>
      <c r="M180" s="179" t="s">
        <v>19</v>
      </c>
      <c r="N180" s="180" t="s">
        <v>42</v>
      </c>
      <c r="O180" s="63"/>
      <c r="P180" s="181">
        <f>O180*H180</f>
        <v>0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3" t="s">
        <v>125</v>
      </c>
      <c r="AT180" s="183" t="s">
        <v>120</v>
      </c>
      <c r="AU180" s="183" t="s">
        <v>82</v>
      </c>
      <c r="AY180" s="16" t="s">
        <v>118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6" t="s">
        <v>79</v>
      </c>
      <c r="BK180" s="184">
        <f>ROUND(I180*H180,2)</f>
        <v>0</v>
      </c>
      <c r="BL180" s="16" t="s">
        <v>125</v>
      </c>
      <c r="BM180" s="183" t="s">
        <v>294</v>
      </c>
    </row>
    <row r="181" spans="1:65" s="2" customFormat="1">
      <c r="A181" s="33"/>
      <c r="B181" s="34"/>
      <c r="C181" s="35"/>
      <c r="D181" s="185" t="s">
        <v>127</v>
      </c>
      <c r="E181" s="35"/>
      <c r="F181" s="186" t="s">
        <v>295</v>
      </c>
      <c r="G181" s="35"/>
      <c r="H181" s="35"/>
      <c r="I181" s="187"/>
      <c r="J181" s="35"/>
      <c r="K181" s="35"/>
      <c r="L181" s="38"/>
      <c r="M181" s="188"/>
      <c r="N181" s="189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127</v>
      </c>
      <c r="AU181" s="16" t="s">
        <v>82</v>
      </c>
    </row>
    <row r="182" spans="1:65" s="13" customFormat="1">
      <c r="B182" s="190"/>
      <c r="C182" s="191"/>
      <c r="D182" s="185" t="s">
        <v>129</v>
      </c>
      <c r="E182" s="192" t="s">
        <v>19</v>
      </c>
      <c r="F182" s="193" t="s">
        <v>296</v>
      </c>
      <c r="G182" s="191"/>
      <c r="H182" s="194">
        <v>1648.3</v>
      </c>
      <c r="I182" s="195"/>
      <c r="J182" s="191"/>
      <c r="K182" s="191"/>
      <c r="L182" s="196"/>
      <c r="M182" s="197"/>
      <c r="N182" s="198"/>
      <c r="O182" s="198"/>
      <c r="P182" s="198"/>
      <c r="Q182" s="198"/>
      <c r="R182" s="198"/>
      <c r="S182" s="198"/>
      <c r="T182" s="199"/>
      <c r="AT182" s="200" t="s">
        <v>129</v>
      </c>
      <c r="AU182" s="200" t="s">
        <v>82</v>
      </c>
      <c r="AV182" s="13" t="s">
        <v>82</v>
      </c>
      <c r="AW182" s="13" t="s">
        <v>33</v>
      </c>
      <c r="AX182" s="13" t="s">
        <v>79</v>
      </c>
      <c r="AY182" s="200" t="s">
        <v>118</v>
      </c>
    </row>
    <row r="183" spans="1:65" s="2" customFormat="1" ht="14.4" customHeight="1">
      <c r="A183" s="33"/>
      <c r="B183" s="34"/>
      <c r="C183" s="202" t="s">
        <v>297</v>
      </c>
      <c r="D183" s="202" t="s">
        <v>298</v>
      </c>
      <c r="E183" s="203" t="s">
        <v>299</v>
      </c>
      <c r="F183" s="204" t="s">
        <v>300</v>
      </c>
      <c r="G183" s="205" t="s">
        <v>282</v>
      </c>
      <c r="H183" s="206">
        <v>12.568</v>
      </c>
      <c r="I183" s="207"/>
      <c r="J183" s="208">
        <f>ROUND(I183*H183,2)</f>
        <v>0</v>
      </c>
      <c r="K183" s="204" t="s">
        <v>124</v>
      </c>
      <c r="L183" s="209"/>
      <c r="M183" s="210" t="s">
        <v>19</v>
      </c>
      <c r="N183" s="211" t="s">
        <v>42</v>
      </c>
      <c r="O183" s="63"/>
      <c r="P183" s="181">
        <f>O183*H183</f>
        <v>0</v>
      </c>
      <c r="Q183" s="181">
        <v>1</v>
      </c>
      <c r="R183" s="181">
        <f>Q183*H183</f>
        <v>12.568</v>
      </c>
      <c r="S183" s="181">
        <v>0</v>
      </c>
      <c r="T183" s="18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3" t="s">
        <v>166</v>
      </c>
      <c r="AT183" s="183" t="s">
        <v>298</v>
      </c>
      <c r="AU183" s="183" t="s">
        <v>82</v>
      </c>
      <c r="AY183" s="16" t="s">
        <v>118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6" t="s">
        <v>79</v>
      </c>
      <c r="BK183" s="184">
        <f>ROUND(I183*H183,2)</f>
        <v>0</v>
      </c>
      <c r="BL183" s="16" t="s">
        <v>125</v>
      </c>
      <c r="BM183" s="183" t="s">
        <v>301</v>
      </c>
    </row>
    <row r="184" spans="1:65" s="2" customFormat="1">
      <c r="A184" s="33"/>
      <c r="B184" s="34"/>
      <c r="C184" s="35"/>
      <c r="D184" s="185" t="s">
        <v>127</v>
      </c>
      <c r="E184" s="35"/>
      <c r="F184" s="186" t="s">
        <v>300</v>
      </c>
      <c r="G184" s="35"/>
      <c r="H184" s="35"/>
      <c r="I184" s="187"/>
      <c r="J184" s="35"/>
      <c r="K184" s="35"/>
      <c r="L184" s="38"/>
      <c r="M184" s="188"/>
      <c r="N184" s="189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127</v>
      </c>
      <c r="AU184" s="16" t="s">
        <v>82</v>
      </c>
    </row>
    <row r="185" spans="1:65" s="13" customFormat="1">
      <c r="B185" s="190"/>
      <c r="C185" s="191"/>
      <c r="D185" s="185" t="s">
        <v>129</v>
      </c>
      <c r="E185" s="192" t="s">
        <v>19</v>
      </c>
      <c r="F185" s="193" t="s">
        <v>302</v>
      </c>
      <c r="G185" s="191"/>
      <c r="H185" s="194">
        <v>12.568</v>
      </c>
      <c r="I185" s="195"/>
      <c r="J185" s="191"/>
      <c r="K185" s="191"/>
      <c r="L185" s="196"/>
      <c r="M185" s="197"/>
      <c r="N185" s="198"/>
      <c r="O185" s="198"/>
      <c r="P185" s="198"/>
      <c r="Q185" s="198"/>
      <c r="R185" s="198"/>
      <c r="S185" s="198"/>
      <c r="T185" s="199"/>
      <c r="AT185" s="200" t="s">
        <v>129</v>
      </c>
      <c r="AU185" s="200" t="s">
        <v>82</v>
      </c>
      <c r="AV185" s="13" t="s">
        <v>82</v>
      </c>
      <c r="AW185" s="13" t="s">
        <v>33</v>
      </c>
      <c r="AX185" s="13" t="s">
        <v>79</v>
      </c>
      <c r="AY185" s="200" t="s">
        <v>118</v>
      </c>
    </row>
    <row r="186" spans="1:65" s="2" customFormat="1" ht="14.4" customHeight="1">
      <c r="A186" s="33"/>
      <c r="B186" s="34"/>
      <c r="C186" s="172" t="s">
        <v>303</v>
      </c>
      <c r="D186" s="172" t="s">
        <v>120</v>
      </c>
      <c r="E186" s="173" t="s">
        <v>304</v>
      </c>
      <c r="F186" s="174" t="s">
        <v>305</v>
      </c>
      <c r="G186" s="175" t="s">
        <v>169</v>
      </c>
      <c r="H186" s="176">
        <v>25.849</v>
      </c>
      <c r="I186" s="177"/>
      <c r="J186" s="178">
        <f>ROUND(I186*H186,2)</f>
        <v>0</v>
      </c>
      <c r="K186" s="174" t="s">
        <v>124</v>
      </c>
      <c r="L186" s="38"/>
      <c r="M186" s="179" t="s">
        <v>19</v>
      </c>
      <c r="N186" s="180" t="s">
        <v>42</v>
      </c>
      <c r="O186" s="63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3" t="s">
        <v>125</v>
      </c>
      <c r="AT186" s="183" t="s">
        <v>120</v>
      </c>
      <c r="AU186" s="183" t="s">
        <v>82</v>
      </c>
      <c r="AY186" s="16" t="s">
        <v>118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16" t="s">
        <v>79</v>
      </c>
      <c r="BK186" s="184">
        <f>ROUND(I186*H186,2)</f>
        <v>0</v>
      </c>
      <c r="BL186" s="16" t="s">
        <v>125</v>
      </c>
      <c r="BM186" s="183" t="s">
        <v>306</v>
      </c>
    </row>
    <row r="187" spans="1:65" s="2" customFormat="1" ht="19.2">
      <c r="A187" s="33"/>
      <c r="B187" s="34"/>
      <c r="C187" s="35"/>
      <c r="D187" s="185" t="s">
        <v>127</v>
      </c>
      <c r="E187" s="35"/>
      <c r="F187" s="186" t="s">
        <v>307</v>
      </c>
      <c r="G187" s="35"/>
      <c r="H187" s="35"/>
      <c r="I187" s="187"/>
      <c r="J187" s="35"/>
      <c r="K187" s="35"/>
      <c r="L187" s="38"/>
      <c r="M187" s="188"/>
      <c r="N187" s="189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127</v>
      </c>
      <c r="AU187" s="16" t="s">
        <v>82</v>
      </c>
    </row>
    <row r="188" spans="1:65" s="13" customFormat="1">
      <c r="B188" s="190"/>
      <c r="C188" s="191"/>
      <c r="D188" s="185" t="s">
        <v>129</v>
      </c>
      <c r="E188" s="192" t="s">
        <v>19</v>
      </c>
      <c r="F188" s="193" t="s">
        <v>308</v>
      </c>
      <c r="G188" s="191"/>
      <c r="H188" s="194">
        <v>7.3150000000000004</v>
      </c>
      <c r="I188" s="195"/>
      <c r="J188" s="191"/>
      <c r="K188" s="191"/>
      <c r="L188" s="196"/>
      <c r="M188" s="197"/>
      <c r="N188" s="198"/>
      <c r="O188" s="198"/>
      <c r="P188" s="198"/>
      <c r="Q188" s="198"/>
      <c r="R188" s="198"/>
      <c r="S188" s="198"/>
      <c r="T188" s="199"/>
      <c r="AT188" s="200" t="s">
        <v>129</v>
      </c>
      <c r="AU188" s="200" t="s">
        <v>82</v>
      </c>
      <c r="AV188" s="13" t="s">
        <v>82</v>
      </c>
      <c r="AW188" s="13" t="s">
        <v>33</v>
      </c>
      <c r="AX188" s="13" t="s">
        <v>71</v>
      </c>
      <c r="AY188" s="200" t="s">
        <v>118</v>
      </c>
    </row>
    <row r="189" spans="1:65" s="13" customFormat="1">
      <c r="B189" s="190"/>
      <c r="C189" s="191"/>
      <c r="D189" s="185" t="s">
        <v>129</v>
      </c>
      <c r="E189" s="192" t="s">
        <v>19</v>
      </c>
      <c r="F189" s="193" t="s">
        <v>309</v>
      </c>
      <c r="G189" s="191"/>
      <c r="H189" s="194">
        <v>1.9890000000000001</v>
      </c>
      <c r="I189" s="195"/>
      <c r="J189" s="191"/>
      <c r="K189" s="191"/>
      <c r="L189" s="196"/>
      <c r="M189" s="197"/>
      <c r="N189" s="198"/>
      <c r="O189" s="198"/>
      <c r="P189" s="198"/>
      <c r="Q189" s="198"/>
      <c r="R189" s="198"/>
      <c r="S189" s="198"/>
      <c r="T189" s="199"/>
      <c r="AT189" s="200" t="s">
        <v>129</v>
      </c>
      <c r="AU189" s="200" t="s">
        <v>82</v>
      </c>
      <c r="AV189" s="13" t="s">
        <v>82</v>
      </c>
      <c r="AW189" s="13" t="s">
        <v>33</v>
      </c>
      <c r="AX189" s="13" t="s">
        <v>71</v>
      </c>
      <c r="AY189" s="200" t="s">
        <v>118</v>
      </c>
    </row>
    <row r="190" spans="1:65" s="13" customFormat="1">
      <c r="B190" s="190"/>
      <c r="C190" s="191"/>
      <c r="D190" s="185" t="s">
        <v>129</v>
      </c>
      <c r="E190" s="192" t="s">
        <v>19</v>
      </c>
      <c r="F190" s="193" t="s">
        <v>310</v>
      </c>
      <c r="G190" s="191"/>
      <c r="H190" s="194">
        <v>1.875</v>
      </c>
      <c r="I190" s="195"/>
      <c r="J190" s="191"/>
      <c r="K190" s="191"/>
      <c r="L190" s="196"/>
      <c r="M190" s="197"/>
      <c r="N190" s="198"/>
      <c r="O190" s="198"/>
      <c r="P190" s="198"/>
      <c r="Q190" s="198"/>
      <c r="R190" s="198"/>
      <c r="S190" s="198"/>
      <c r="T190" s="199"/>
      <c r="AT190" s="200" t="s">
        <v>129</v>
      </c>
      <c r="AU190" s="200" t="s">
        <v>82</v>
      </c>
      <c r="AV190" s="13" t="s">
        <v>82</v>
      </c>
      <c r="AW190" s="13" t="s">
        <v>33</v>
      </c>
      <c r="AX190" s="13" t="s">
        <v>71</v>
      </c>
      <c r="AY190" s="200" t="s">
        <v>118</v>
      </c>
    </row>
    <row r="191" spans="1:65" s="13" customFormat="1">
      <c r="B191" s="190"/>
      <c r="C191" s="191"/>
      <c r="D191" s="185" t="s">
        <v>129</v>
      </c>
      <c r="E191" s="192" t="s">
        <v>19</v>
      </c>
      <c r="F191" s="193" t="s">
        <v>311</v>
      </c>
      <c r="G191" s="191"/>
      <c r="H191" s="194">
        <v>4.09</v>
      </c>
      <c r="I191" s="195"/>
      <c r="J191" s="191"/>
      <c r="K191" s="191"/>
      <c r="L191" s="196"/>
      <c r="M191" s="197"/>
      <c r="N191" s="198"/>
      <c r="O191" s="198"/>
      <c r="P191" s="198"/>
      <c r="Q191" s="198"/>
      <c r="R191" s="198"/>
      <c r="S191" s="198"/>
      <c r="T191" s="199"/>
      <c r="AT191" s="200" t="s">
        <v>129</v>
      </c>
      <c r="AU191" s="200" t="s">
        <v>82</v>
      </c>
      <c r="AV191" s="13" t="s">
        <v>82</v>
      </c>
      <c r="AW191" s="13" t="s">
        <v>33</v>
      </c>
      <c r="AX191" s="13" t="s">
        <v>71</v>
      </c>
      <c r="AY191" s="200" t="s">
        <v>118</v>
      </c>
    </row>
    <row r="192" spans="1:65" s="13" customFormat="1">
      <c r="B192" s="190"/>
      <c r="C192" s="191"/>
      <c r="D192" s="185" t="s">
        <v>129</v>
      </c>
      <c r="E192" s="192" t="s">
        <v>19</v>
      </c>
      <c r="F192" s="193" t="s">
        <v>312</v>
      </c>
      <c r="G192" s="191"/>
      <c r="H192" s="194">
        <v>5.85</v>
      </c>
      <c r="I192" s="195"/>
      <c r="J192" s="191"/>
      <c r="K192" s="191"/>
      <c r="L192" s="196"/>
      <c r="M192" s="197"/>
      <c r="N192" s="198"/>
      <c r="O192" s="198"/>
      <c r="P192" s="198"/>
      <c r="Q192" s="198"/>
      <c r="R192" s="198"/>
      <c r="S192" s="198"/>
      <c r="T192" s="199"/>
      <c r="AT192" s="200" t="s">
        <v>129</v>
      </c>
      <c r="AU192" s="200" t="s">
        <v>82</v>
      </c>
      <c r="AV192" s="13" t="s">
        <v>82</v>
      </c>
      <c r="AW192" s="13" t="s">
        <v>33</v>
      </c>
      <c r="AX192" s="13" t="s">
        <v>71</v>
      </c>
      <c r="AY192" s="200" t="s">
        <v>118</v>
      </c>
    </row>
    <row r="193" spans="1:65" s="13" customFormat="1">
      <c r="B193" s="190"/>
      <c r="C193" s="191"/>
      <c r="D193" s="185" t="s">
        <v>129</v>
      </c>
      <c r="E193" s="192" t="s">
        <v>19</v>
      </c>
      <c r="F193" s="193" t="s">
        <v>313</v>
      </c>
      <c r="G193" s="191"/>
      <c r="H193" s="194">
        <v>4.7300000000000004</v>
      </c>
      <c r="I193" s="195"/>
      <c r="J193" s="191"/>
      <c r="K193" s="191"/>
      <c r="L193" s="196"/>
      <c r="M193" s="197"/>
      <c r="N193" s="198"/>
      <c r="O193" s="198"/>
      <c r="P193" s="198"/>
      <c r="Q193" s="198"/>
      <c r="R193" s="198"/>
      <c r="S193" s="198"/>
      <c r="T193" s="199"/>
      <c r="AT193" s="200" t="s">
        <v>129</v>
      </c>
      <c r="AU193" s="200" t="s">
        <v>82</v>
      </c>
      <c r="AV193" s="13" t="s">
        <v>82</v>
      </c>
      <c r="AW193" s="13" t="s">
        <v>33</v>
      </c>
      <c r="AX193" s="13" t="s">
        <v>71</v>
      </c>
      <c r="AY193" s="200" t="s">
        <v>118</v>
      </c>
    </row>
    <row r="194" spans="1:65" s="2" customFormat="1" ht="14.4" customHeight="1">
      <c r="A194" s="33"/>
      <c r="B194" s="34"/>
      <c r="C194" s="172" t="s">
        <v>314</v>
      </c>
      <c r="D194" s="172" t="s">
        <v>120</v>
      </c>
      <c r="E194" s="173" t="s">
        <v>315</v>
      </c>
      <c r="F194" s="174" t="s">
        <v>316</v>
      </c>
      <c r="G194" s="175" t="s">
        <v>142</v>
      </c>
      <c r="H194" s="176">
        <v>929</v>
      </c>
      <c r="I194" s="177"/>
      <c r="J194" s="178">
        <f>ROUND(I194*H194,2)</f>
        <v>0</v>
      </c>
      <c r="K194" s="174" t="s">
        <v>124</v>
      </c>
      <c r="L194" s="38"/>
      <c r="M194" s="179" t="s">
        <v>19</v>
      </c>
      <c r="N194" s="180" t="s">
        <v>42</v>
      </c>
      <c r="O194" s="63"/>
      <c r="P194" s="181">
        <f>O194*H194</f>
        <v>0</v>
      </c>
      <c r="Q194" s="181">
        <v>0</v>
      </c>
      <c r="R194" s="181">
        <f>Q194*H194</f>
        <v>0</v>
      </c>
      <c r="S194" s="181">
        <v>0</v>
      </c>
      <c r="T194" s="18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83" t="s">
        <v>125</v>
      </c>
      <c r="AT194" s="183" t="s">
        <v>120</v>
      </c>
      <c r="AU194" s="183" t="s">
        <v>82</v>
      </c>
      <c r="AY194" s="16" t="s">
        <v>118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6" t="s">
        <v>79</v>
      </c>
      <c r="BK194" s="184">
        <f>ROUND(I194*H194,2)</f>
        <v>0</v>
      </c>
      <c r="BL194" s="16" t="s">
        <v>125</v>
      </c>
      <c r="BM194" s="183" t="s">
        <v>317</v>
      </c>
    </row>
    <row r="195" spans="1:65" s="2" customFormat="1">
      <c r="A195" s="33"/>
      <c r="B195" s="34"/>
      <c r="C195" s="35"/>
      <c r="D195" s="185" t="s">
        <v>127</v>
      </c>
      <c r="E195" s="35"/>
      <c r="F195" s="186" t="s">
        <v>318</v>
      </c>
      <c r="G195" s="35"/>
      <c r="H195" s="35"/>
      <c r="I195" s="187"/>
      <c r="J195" s="35"/>
      <c r="K195" s="35"/>
      <c r="L195" s="38"/>
      <c r="M195" s="188"/>
      <c r="N195" s="189"/>
      <c r="O195" s="63"/>
      <c r="P195" s="63"/>
      <c r="Q195" s="63"/>
      <c r="R195" s="63"/>
      <c r="S195" s="63"/>
      <c r="T195" s="64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127</v>
      </c>
      <c r="AU195" s="16" t="s">
        <v>82</v>
      </c>
    </row>
    <row r="196" spans="1:65" s="13" customFormat="1">
      <c r="B196" s="190"/>
      <c r="C196" s="191"/>
      <c r="D196" s="185" t="s">
        <v>129</v>
      </c>
      <c r="E196" s="192" t="s">
        <v>19</v>
      </c>
      <c r="F196" s="193" t="s">
        <v>319</v>
      </c>
      <c r="G196" s="191"/>
      <c r="H196" s="194">
        <v>929</v>
      </c>
      <c r="I196" s="195"/>
      <c r="J196" s="191"/>
      <c r="K196" s="191"/>
      <c r="L196" s="196"/>
      <c r="M196" s="197"/>
      <c r="N196" s="198"/>
      <c r="O196" s="198"/>
      <c r="P196" s="198"/>
      <c r="Q196" s="198"/>
      <c r="R196" s="198"/>
      <c r="S196" s="198"/>
      <c r="T196" s="199"/>
      <c r="AT196" s="200" t="s">
        <v>129</v>
      </c>
      <c r="AU196" s="200" t="s">
        <v>82</v>
      </c>
      <c r="AV196" s="13" t="s">
        <v>82</v>
      </c>
      <c r="AW196" s="13" t="s">
        <v>33</v>
      </c>
      <c r="AX196" s="13" t="s">
        <v>79</v>
      </c>
      <c r="AY196" s="200" t="s">
        <v>118</v>
      </c>
    </row>
    <row r="197" spans="1:65" s="2" customFormat="1" ht="14.4" customHeight="1">
      <c r="A197" s="33"/>
      <c r="B197" s="34"/>
      <c r="C197" s="202" t="s">
        <v>320</v>
      </c>
      <c r="D197" s="202" t="s">
        <v>298</v>
      </c>
      <c r="E197" s="203" t="s">
        <v>321</v>
      </c>
      <c r="F197" s="204" t="s">
        <v>322</v>
      </c>
      <c r="G197" s="205" t="s">
        <v>323</v>
      </c>
      <c r="H197" s="206">
        <v>19.137</v>
      </c>
      <c r="I197" s="207"/>
      <c r="J197" s="208">
        <f>ROUND(I197*H197,2)</f>
        <v>0</v>
      </c>
      <c r="K197" s="204" t="s">
        <v>124</v>
      </c>
      <c r="L197" s="209"/>
      <c r="M197" s="210" t="s">
        <v>19</v>
      </c>
      <c r="N197" s="211" t="s">
        <v>42</v>
      </c>
      <c r="O197" s="63"/>
      <c r="P197" s="181">
        <f>O197*H197</f>
        <v>0</v>
      </c>
      <c r="Q197" s="181">
        <v>1E-3</v>
      </c>
      <c r="R197" s="181">
        <f>Q197*H197</f>
        <v>1.9137000000000001E-2</v>
      </c>
      <c r="S197" s="181">
        <v>0</v>
      </c>
      <c r="T197" s="18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83" t="s">
        <v>166</v>
      </c>
      <c r="AT197" s="183" t="s">
        <v>298</v>
      </c>
      <c r="AU197" s="183" t="s">
        <v>82</v>
      </c>
      <c r="AY197" s="16" t="s">
        <v>118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6" t="s">
        <v>79</v>
      </c>
      <c r="BK197" s="184">
        <f>ROUND(I197*H197,2)</f>
        <v>0</v>
      </c>
      <c r="BL197" s="16" t="s">
        <v>125</v>
      </c>
      <c r="BM197" s="183" t="s">
        <v>324</v>
      </c>
    </row>
    <row r="198" spans="1:65" s="2" customFormat="1">
      <c r="A198" s="33"/>
      <c r="B198" s="34"/>
      <c r="C198" s="35"/>
      <c r="D198" s="185" t="s">
        <v>127</v>
      </c>
      <c r="E198" s="35"/>
      <c r="F198" s="186" t="s">
        <v>322</v>
      </c>
      <c r="G198" s="35"/>
      <c r="H198" s="35"/>
      <c r="I198" s="187"/>
      <c r="J198" s="35"/>
      <c r="K198" s="35"/>
      <c r="L198" s="38"/>
      <c r="M198" s="188"/>
      <c r="N198" s="189"/>
      <c r="O198" s="63"/>
      <c r="P198" s="63"/>
      <c r="Q198" s="63"/>
      <c r="R198" s="63"/>
      <c r="S198" s="63"/>
      <c r="T198" s="64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127</v>
      </c>
      <c r="AU198" s="16" t="s">
        <v>82</v>
      </c>
    </row>
    <row r="199" spans="1:65" s="13" customFormat="1">
      <c r="B199" s="190"/>
      <c r="C199" s="191"/>
      <c r="D199" s="185" t="s">
        <v>129</v>
      </c>
      <c r="E199" s="192" t="s">
        <v>19</v>
      </c>
      <c r="F199" s="193" t="s">
        <v>325</v>
      </c>
      <c r="G199" s="191"/>
      <c r="H199" s="194">
        <v>19.137</v>
      </c>
      <c r="I199" s="195"/>
      <c r="J199" s="191"/>
      <c r="K199" s="191"/>
      <c r="L199" s="196"/>
      <c r="M199" s="197"/>
      <c r="N199" s="198"/>
      <c r="O199" s="198"/>
      <c r="P199" s="198"/>
      <c r="Q199" s="198"/>
      <c r="R199" s="198"/>
      <c r="S199" s="198"/>
      <c r="T199" s="199"/>
      <c r="AT199" s="200" t="s">
        <v>129</v>
      </c>
      <c r="AU199" s="200" t="s">
        <v>82</v>
      </c>
      <c r="AV199" s="13" t="s">
        <v>82</v>
      </c>
      <c r="AW199" s="13" t="s">
        <v>33</v>
      </c>
      <c r="AX199" s="13" t="s">
        <v>79</v>
      </c>
      <c r="AY199" s="200" t="s">
        <v>118</v>
      </c>
    </row>
    <row r="200" spans="1:65" s="2" customFormat="1" ht="14.4" customHeight="1">
      <c r="A200" s="33"/>
      <c r="B200" s="34"/>
      <c r="C200" s="172" t="s">
        <v>326</v>
      </c>
      <c r="D200" s="172" t="s">
        <v>120</v>
      </c>
      <c r="E200" s="173" t="s">
        <v>327</v>
      </c>
      <c r="F200" s="174" t="s">
        <v>328</v>
      </c>
      <c r="G200" s="175" t="s">
        <v>142</v>
      </c>
      <c r="H200" s="176">
        <v>4727</v>
      </c>
      <c r="I200" s="177"/>
      <c r="J200" s="178">
        <f>ROUND(I200*H200,2)</f>
        <v>0</v>
      </c>
      <c r="K200" s="174" t="s">
        <v>124</v>
      </c>
      <c r="L200" s="38"/>
      <c r="M200" s="179" t="s">
        <v>19</v>
      </c>
      <c r="N200" s="180" t="s">
        <v>42</v>
      </c>
      <c r="O200" s="63"/>
      <c r="P200" s="181">
        <f>O200*H200</f>
        <v>0</v>
      </c>
      <c r="Q200" s="181">
        <v>0</v>
      </c>
      <c r="R200" s="181">
        <f>Q200*H200</f>
        <v>0</v>
      </c>
      <c r="S200" s="181">
        <v>0</v>
      </c>
      <c r="T200" s="18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83" t="s">
        <v>125</v>
      </c>
      <c r="AT200" s="183" t="s">
        <v>120</v>
      </c>
      <c r="AU200" s="183" t="s">
        <v>82</v>
      </c>
      <c r="AY200" s="16" t="s">
        <v>118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6" t="s">
        <v>79</v>
      </c>
      <c r="BK200" s="184">
        <f>ROUND(I200*H200,2)</f>
        <v>0</v>
      </c>
      <c r="BL200" s="16" t="s">
        <v>125</v>
      </c>
      <c r="BM200" s="183" t="s">
        <v>329</v>
      </c>
    </row>
    <row r="201" spans="1:65" s="2" customFormat="1">
      <c r="A201" s="33"/>
      <c r="B201" s="34"/>
      <c r="C201" s="35"/>
      <c r="D201" s="185" t="s">
        <v>127</v>
      </c>
      <c r="E201" s="35"/>
      <c r="F201" s="186" t="s">
        <v>330</v>
      </c>
      <c r="G201" s="35"/>
      <c r="H201" s="35"/>
      <c r="I201" s="187"/>
      <c r="J201" s="35"/>
      <c r="K201" s="35"/>
      <c r="L201" s="38"/>
      <c r="M201" s="188"/>
      <c r="N201" s="189"/>
      <c r="O201" s="63"/>
      <c r="P201" s="63"/>
      <c r="Q201" s="63"/>
      <c r="R201" s="63"/>
      <c r="S201" s="63"/>
      <c r="T201" s="64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127</v>
      </c>
      <c r="AU201" s="16" t="s">
        <v>82</v>
      </c>
    </row>
    <row r="202" spans="1:65" s="13" customFormat="1">
      <c r="B202" s="190"/>
      <c r="C202" s="191"/>
      <c r="D202" s="185" t="s">
        <v>129</v>
      </c>
      <c r="E202" s="192" t="s">
        <v>19</v>
      </c>
      <c r="F202" s="193" t="s">
        <v>331</v>
      </c>
      <c r="G202" s="191"/>
      <c r="H202" s="194">
        <v>4197</v>
      </c>
      <c r="I202" s="195"/>
      <c r="J202" s="191"/>
      <c r="K202" s="191"/>
      <c r="L202" s="196"/>
      <c r="M202" s="197"/>
      <c r="N202" s="198"/>
      <c r="O202" s="198"/>
      <c r="P202" s="198"/>
      <c r="Q202" s="198"/>
      <c r="R202" s="198"/>
      <c r="S202" s="198"/>
      <c r="T202" s="199"/>
      <c r="AT202" s="200" t="s">
        <v>129</v>
      </c>
      <c r="AU202" s="200" t="s">
        <v>82</v>
      </c>
      <c r="AV202" s="13" t="s">
        <v>82</v>
      </c>
      <c r="AW202" s="13" t="s">
        <v>33</v>
      </c>
      <c r="AX202" s="13" t="s">
        <v>71</v>
      </c>
      <c r="AY202" s="200" t="s">
        <v>118</v>
      </c>
    </row>
    <row r="203" spans="1:65" s="13" customFormat="1">
      <c r="B203" s="190"/>
      <c r="C203" s="191"/>
      <c r="D203" s="185" t="s">
        <v>129</v>
      </c>
      <c r="E203" s="192" t="s">
        <v>19</v>
      </c>
      <c r="F203" s="193" t="s">
        <v>332</v>
      </c>
      <c r="G203" s="191"/>
      <c r="H203" s="194">
        <v>530</v>
      </c>
      <c r="I203" s="195"/>
      <c r="J203" s="191"/>
      <c r="K203" s="191"/>
      <c r="L203" s="196"/>
      <c r="M203" s="197"/>
      <c r="N203" s="198"/>
      <c r="O203" s="198"/>
      <c r="P203" s="198"/>
      <c r="Q203" s="198"/>
      <c r="R203" s="198"/>
      <c r="S203" s="198"/>
      <c r="T203" s="199"/>
      <c r="AT203" s="200" t="s">
        <v>129</v>
      </c>
      <c r="AU203" s="200" t="s">
        <v>82</v>
      </c>
      <c r="AV203" s="13" t="s">
        <v>82</v>
      </c>
      <c r="AW203" s="13" t="s">
        <v>33</v>
      </c>
      <c r="AX203" s="13" t="s">
        <v>71</v>
      </c>
      <c r="AY203" s="200" t="s">
        <v>118</v>
      </c>
    </row>
    <row r="204" spans="1:65" s="2" customFormat="1" ht="14.4" customHeight="1">
      <c r="A204" s="33"/>
      <c r="B204" s="34"/>
      <c r="C204" s="172" t="s">
        <v>333</v>
      </c>
      <c r="D204" s="172" t="s">
        <v>120</v>
      </c>
      <c r="E204" s="173" t="s">
        <v>334</v>
      </c>
      <c r="F204" s="174" t="s">
        <v>335</v>
      </c>
      <c r="G204" s="175" t="s">
        <v>142</v>
      </c>
      <c r="H204" s="176">
        <v>440</v>
      </c>
      <c r="I204" s="177"/>
      <c r="J204" s="178">
        <f>ROUND(I204*H204,2)</f>
        <v>0</v>
      </c>
      <c r="K204" s="174" t="s">
        <v>124</v>
      </c>
      <c r="L204" s="38"/>
      <c r="M204" s="179" t="s">
        <v>19</v>
      </c>
      <c r="N204" s="180" t="s">
        <v>42</v>
      </c>
      <c r="O204" s="63"/>
      <c r="P204" s="181">
        <f>O204*H204</f>
        <v>0</v>
      </c>
      <c r="Q204" s="181">
        <v>0</v>
      </c>
      <c r="R204" s="181">
        <f>Q204*H204</f>
        <v>0</v>
      </c>
      <c r="S204" s="181">
        <v>0</v>
      </c>
      <c r="T204" s="18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83" t="s">
        <v>125</v>
      </c>
      <c r="AT204" s="183" t="s">
        <v>120</v>
      </c>
      <c r="AU204" s="183" t="s">
        <v>82</v>
      </c>
      <c r="AY204" s="16" t="s">
        <v>118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6" t="s">
        <v>79</v>
      </c>
      <c r="BK204" s="184">
        <f>ROUND(I204*H204,2)</f>
        <v>0</v>
      </c>
      <c r="BL204" s="16" t="s">
        <v>125</v>
      </c>
      <c r="BM204" s="183" t="s">
        <v>336</v>
      </c>
    </row>
    <row r="205" spans="1:65" s="2" customFormat="1" ht="19.2">
      <c r="A205" s="33"/>
      <c r="B205" s="34"/>
      <c r="C205" s="35"/>
      <c r="D205" s="185" t="s">
        <v>127</v>
      </c>
      <c r="E205" s="35"/>
      <c r="F205" s="186" t="s">
        <v>337</v>
      </c>
      <c r="G205" s="35"/>
      <c r="H205" s="35"/>
      <c r="I205" s="187"/>
      <c r="J205" s="35"/>
      <c r="K205" s="35"/>
      <c r="L205" s="38"/>
      <c r="M205" s="188"/>
      <c r="N205" s="189"/>
      <c r="O205" s="63"/>
      <c r="P205" s="63"/>
      <c r="Q205" s="63"/>
      <c r="R205" s="63"/>
      <c r="S205" s="63"/>
      <c r="T205" s="64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127</v>
      </c>
      <c r="AU205" s="16" t="s">
        <v>82</v>
      </c>
    </row>
    <row r="206" spans="1:65" s="13" customFormat="1">
      <c r="B206" s="190"/>
      <c r="C206" s="191"/>
      <c r="D206" s="185" t="s">
        <v>129</v>
      </c>
      <c r="E206" s="192" t="s">
        <v>19</v>
      </c>
      <c r="F206" s="193" t="s">
        <v>338</v>
      </c>
      <c r="G206" s="191"/>
      <c r="H206" s="194">
        <v>440</v>
      </c>
      <c r="I206" s="195"/>
      <c r="J206" s="191"/>
      <c r="K206" s="191"/>
      <c r="L206" s="196"/>
      <c r="M206" s="197"/>
      <c r="N206" s="198"/>
      <c r="O206" s="198"/>
      <c r="P206" s="198"/>
      <c r="Q206" s="198"/>
      <c r="R206" s="198"/>
      <c r="S206" s="198"/>
      <c r="T206" s="199"/>
      <c r="AT206" s="200" t="s">
        <v>129</v>
      </c>
      <c r="AU206" s="200" t="s">
        <v>82</v>
      </c>
      <c r="AV206" s="13" t="s">
        <v>82</v>
      </c>
      <c r="AW206" s="13" t="s">
        <v>33</v>
      </c>
      <c r="AX206" s="13" t="s">
        <v>79</v>
      </c>
      <c r="AY206" s="200" t="s">
        <v>118</v>
      </c>
    </row>
    <row r="207" spans="1:65" s="2" customFormat="1" ht="14.4" customHeight="1">
      <c r="A207" s="33"/>
      <c r="B207" s="34"/>
      <c r="C207" s="172" t="s">
        <v>339</v>
      </c>
      <c r="D207" s="172" t="s">
        <v>120</v>
      </c>
      <c r="E207" s="173" t="s">
        <v>340</v>
      </c>
      <c r="F207" s="174" t="s">
        <v>341</v>
      </c>
      <c r="G207" s="175" t="s">
        <v>142</v>
      </c>
      <c r="H207" s="176">
        <v>489</v>
      </c>
      <c r="I207" s="177"/>
      <c r="J207" s="178">
        <f>ROUND(I207*H207,2)</f>
        <v>0</v>
      </c>
      <c r="K207" s="174" t="s">
        <v>124</v>
      </c>
      <c r="L207" s="38"/>
      <c r="M207" s="179" t="s">
        <v>19</v>
      </c>
      <c r="N207" s="180" t="s">
        <v>42</v>
      </c>
      <c r="O207" s="63"/>
      <c r="P207" s="181">
        <f>O207*H207</f>
        <v>0</v>
      </c>
      <c r="Q207" s="181">
        <v>0</v>
      </c>
      <c r="R207" s="181">
        <f>Q207*H207</f>
        <v>0</v>
      </c>
      <c r="S207" s="181">
        <v>0</v>
      </c>
      <c r="T207" s="18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83" t="s">
        <v>125</v>
      </c>
      <c r="AT207" s="183" t="s">
        <v>120</v>
      </c>
      <c r="AU207" s="183" t="s">
        <v>82</v>
      </c>
      <c r="AY207" s="16" t="s">
        <v>118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6" t="s">
        <v>79</v>
      </c>
      <c r="BK207" s="184">
        <f>ROUND(I207*H207,2)</f>
        <v>0</v>
      </c>
      <c r="BL207" s="16" t="s">
        <v>125</v>
      </c>
      <c r="BM207" s="183" t="s">
        <v>342</v>
      </c>
    </row>
    <row r="208" spans="1:65" s="2" customFormat="1">
      <c r="A208" s="33"/>
      <c r="B208" s="34"/>
      <c r="C208" s="35"/>
      <c r="D208" s="185" t="s">
        <v>127</v>
      </c>
      <c r="E208" s="35"/>
      <c r="F208" s="186" t="s">
        <v>343</v>
      </c>
      <c r="G208" s="35"/>
      <c r="H208" s="35"/>
      <c r="I208" s="187"/>
      <c r="J208" s="35"/>
      <c r="K208" s="35"/>
      <c r="L208" s="38"/>
      <c r="M208" s="188"/>
      <c r="N208" s="189"/>
      <c r="O208" s="63"/>
      <c r="P208" s="63"/>
      <c r="Q208" s="63"/>
      <c r="R208" s="63"/>
      <c r="S208" s="63"/>
      <c r="T208" s="64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127</v>
      </c>
      <c r="AU208" s="16" t="s">
        <v>82</v>
      </c>
    </row>
    <row r="209" spans="1:65" s="13" customFormat="1">
      <c r="B209" s="190"/>
      <c r="C209" s="191"/>
      <c r="D209" s="185" t="s">
        <v>129</v>
      </c>
      <c r="E209" s="192" t="s">
        <v>19</v>
      </c>
      <c r="F209" s="193" t="s">
        <v>344</v>
      </c>
      <c r="G209" s="191"/>
      <c r="H209" s="194">
        <v>489</v>
      </c>
      <c r="I209" s="195"/>
      <c r="J209" s="191"/>
      <c r="K209" s="191"/>
      <c r="L209" s="196"/>
      <c r="M209" s="197"/>
      <c r="N209" s="198"/>
      <c r="O209" s="198"/>
      <c r="P209" s="198"/>
      <c r="Q209" s="198"/>
      <c r="R209" s="198"/>
      <c r="S209" s="198"/>
      <c r="T209" s="199"/>
      <c r="AT209" s="200" t="s">
        <v>129</v>
      </c>
      <c r="AU209" s="200" t="s">
        <v>82</v>
      </c>
      <c r="AV209" s="13" t="s">
        <v>82</v>
      </c>
      <c r="AW209" s="13" t="s">
        <v>33</v>
      </c>
      <c r="AX209" s="13" t="s">
        <v>79</v>
      </c>
      <c r="AY209" s="200" t="s">
        <v>118</v>
      </c>
    </row>
    <row r="210" spans="1:65" s="2" customFormat="1" ht="14.4" customHeight="1">
      <c r="A210" s="33"/>
      <c r="B210" s="34"/>
      <c r="C210" s="172" t="s">
        <v>345</v>
      </c>
      <c r="D210" s="172" t="s">
        <v>120</v>
      </c>
      <c r="E210" s="173" t="s">
        <v>346</v>
      </c>
      <c r="F210" s="174" t="s">
        <v>347</v>
      </c>
      <c r="G210" s="175" t="s">
        <v>142</v>
      </c>
      <c r="H210" s="176">
        <v>929</v>
      </c>
      <c r="I210" s="177"/>
      <c r="J210" s="178">
        <f>ROUND(I210*H210,2)</f>
        <v>0</v>
      </c>
      <c r="K210" s="174" t="s">
        <v>124</v>
      </c>
      <c r="L210" s="38"/>
      <c r="M210" s="179" t="s">
        <v>19</v>
      </c>
      <c r="N210" s="180" t="s">
        <v>42</v>
      </c>
      <c r="O210" s="63"/>
      <c r="P210" s="181">
        <f>O210*H210</f>
        <v>0</v>
      </c>
      <c r="Q210" s="181">
        <v>0</v>
      </c>
      <c r="R210" s="181">
        <f>Q210*H210</f>
        <v>0</v>
      </c>
      <c r="S210" s="181">
        <v>0</v>
      </c>
      <c r="T210" s="182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83" t="s">
        <v>125</v>
      </c>
      <c r="AT210" s="183" t="s">
        <v>120</v>
      </c>
      <c r="AU210" s="183" t="s">
        <v>82</v>
      </c>
      <c r="AY210" s="16" t="s">
        <v>118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16" t="s">
        <v>79</v>
      </c>
      <c r="BK210" s="184">
        <f>ROUND(I210*H210,2)</f>
        <v>0</v>
      </c>
      <c r="BL210" s="16" t="s">
        <v>125</v>
      </c>
      <c r="BM210" s="183" t="s">
        <v>348</v>
      </c>
    </row>
    <row r="211" spans="1:65" s="2" customFormat="1">
      <c r="A211" s="33"/>
      <c r="B211" s="34"/>
      <c r="C211" s="35"/>
      <c r="D211" s="185" t="s">
        <v>127</v>
      </c>
      <c r="E211" s="35"/>
      <c r="F211" s="186" t="s">
        <v>349</v>
      </c>
      <c r="G211" s="35"/>
      <c r="H211" s="35"/>
      <c r="I211" s="187"/>
      <c r="J211" s="35"/>
      <c r="K211" s="35"/>
      <c r="L211" s="38"/>
      <c r="M211" s="188"/>
      <c r="N211" s="189"/>
      <c r="O211" s="63"/>
      <c r="P211" s="63"/>
      <c r="Q211" s="63"/>
      <c r="R211" s="63"/>
      <c r="S211" s="63"/>
      <c r="T211" s="64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127</v>
      </c>
      <c r="AU211" s="16" t="s">
        <v>82</v>
      </c>
    </row>
    <row r="212" spans="1:65" s="2" customFormat="1" ht="19.2">
      <c r="A212" s="33"/>
      <c r="B212" s="34"/>
      <c r="C212" s="35"/>
      <c r="D212" s="185" t="s">
        <v>275</v>
      </c>
      <c r="E212" s="35"/>
      <c r="F212" s="201" t="s">
        <v>350</v>
      </c>
      <c r="G212" s="35"/>
      <c r="H212" s="35"/>
      <c r="I212" s="187"/>
      <c r="J212" s="35"/>
      <c r="K212" s="35"/>
      <c r="L212" s="38"/>
      <c r="M212" s="188"/>
      <c r="N212" s="189"/>
      <c r="O212" s="63"/>
      <c r="P212" s="63"/>
      <c r="Q212" s="63"/>
      <c r="R212" s="63"/>
      <c r="S212" s="63"/>
      <c r="T212" s="64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275</v>
      </c>
      <c r="AU212" s="16" t="s">
        <v>82</v>
      </c>
    </row>
    <row r="213" spans="1:65" s="13" customFormat="1">
      <c r="B213" s="190"/>
      <c r="C213" s="191"/>
      <c r="D213" s="185" t="s">
        <v>129</v>
      </c>
      <c r="E213" s="192" t="s">
        <v>19</v>
      </c>
      <c r="F213" s="193" t="s">
        <v>319</v>
      </c>
      <c r="G213" s="191"/>
      <c r="H213" s="194">
        <v>929</v>
      </c>
      <c r="I213" s="195"/>
      <c r="J213" s="191"/>
      <c r="K213" s="191"/>
      <c r="L213" s="196"/>
      <c r="M213" s="197"/>
      <c r="N213" s="198"/>
      <c r="O213" s="198"/>
      <c r="P213" s="198"/>
      <c r="Q213" s="198"/>
      <c r="R213" s="198"/>
      <c r="S213" s="198"/>
      <c r="T213" s="199"/>
      <c r="AT213" s="200" t="s">
        <v>129</v>
      </c>
      <c r="AU213" s="200" t="s">
        <v>82</v>
      </c>
      <c r="AV213" s="13" t="s">
        <v>82</v>
      </c>
      <c r="AW213" s="13" t="s">
        <v>33</v>
      </c>
      <c r="AX213" s="13" t="s">
        <v>79</v>
      </c>
      <c r="AY213" s="200" t="s">
        <v>118</v>
      </c>
    </row>
    <row r="214" spans="1:65" s="12" customFormat="1" ht="22.8" customHeight="1">
      <c r="B214" s="156"/>
      <c r="C214" s="157"/>
      <c r="D214" s="158" t="s">
        <v>70</v>
      </c>
      <c r="E214" s="170" t="s">
        <v>82</v>
      </c>
      <c r="F214" s="170" t="s">
        <v>351</v>
      </c>
      <c r="G214" s="157"/>
      <c r="H214" s="157"/>
      <c r="I214" s="160"/>
      <c r="J214" s="171">
        <f>BK214</f>
        <v>0</v>
      </c>
      <c r="K214" s="157"/>
      <c r="L214" s="162"/>
      <c r="M214" s="163"/>
      <c r="N214" s="164"/>
      <c r="O214" s="164"/>
      <c r="P214" s="165">
        <f>SUM(P215:P250)</f>
        <v>0</v>
      </c>
      <c r="Q214" s="164"/>
      <c r="R214" s="165">
        <f>SUM(R215:R250)</f>
        <v>344.29898745000003</v>
      </c>
      <c r="S214" s="164"/>
      <c r="T214" s="166">
        <f>SUM(T215:T250)</f>
        <v>0</v>
      </c>
      <c r="AR214" s="167" t="s">
        <v>79</v>
      </c>
      <c r="AT214" s="168" t="s">
        <v>70</v>
      </c>
      <c r="AU214" s="168" t="s">
        <v>79</v>
      </c>
      <c r="AY214" s="167" t="s">
        <v>118</v>
      </c>
      <c r="BK214" s="169">
        <f>SUM(BK215:BK250)</f>
        <v>0</v>
      </c>
    </row>
    <row r="215" spans="1:65" s="2" customFormat="1" ht="14.4" customHeight="1">
      <c r="A215" s="33"/>
      <c r="B215" s="34"/>
      <c r="C215" s="172" t="s">
        <v>352</v>
      </c>
      <c r="D215" s="172" t="s">
        <v>120</v>
      </c>
      <c r="E215" s="173" t="s">
        <v>353</v>
      </c>
      <c r="F215" s="174" t="s">
        <v>354</v>
      </c>
      <c r="G215" s="175" t="s">
        <v>169</v>
      </c>
      <c r="H215" s="176">
        <v>188</v>
      </c>
      <c r="I215" s="177"/>
      <c r="J215" s="178">
        <f>ROUND(I215*H215,2)</f>
        <v>0</v>
      </c>
      <c r="K215" s="174" t="s">
        <v>124</v>
      </c>
      <c r="L215" s="38"/>
      <c r="M215" s="179" t="s">
        <v>19</v>
      </c>
      <c r="N215" s="180" t="s">
        <v>42</v>
      </c>
      <c r="O215" s="63"/>
      <c r="P215" s="181">
        <f>O215*H215</f>
        <v>0</v>
      </c>
      <c r="Q215" s="181">
        <v>1.665</v>
      </c>
      <c r="R215" s="181">
        <f>Q215*H215</f>
        <v>313.02</v>
      </c>
      <c r="S215" s="181">
        <v>0</v>
      </c>
      <c r="T215" s="182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83" t="s">
        <v>125</v>
      </c>
      <c r="AT215" s="183" t="s">
        <v>120</v>
      </c>
      <c r="AU215" s="183" t="s">
        <v>82</v>
      </c>
      <c r="AY215" s="16" t="s">
        <v>118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16" t="s">
        <v>79</v>
      </c>
      <c r="BK215" s="184">
        <f>ROUND(I215*H215,2)</f>
        <v>0</v>
      </c>
      <c r="BL215" s="16" t="s">
        <v>125</v>
      </c>
      <c r="BM215" s="183" t="s">
        <v>355</v>
      </c>
    </row>
    <row r="216" spans="1:65" s="2" customFormat="1" ht="19.2">
      <c r="A216" s="33"/>
      <c r="B216" s="34"/>
      <c r="C216" s="35"/>
      <c r="D216" s="185" t="s">
        <v>127</v>
      </c>
      <c r="E216" s="35"/>
      <c r="F216" s="186" t="s">
        <v>356</v>
      </c>
      <c r="G216" s="35"/>
      <c r="H216" s="35"/>
      <c r="I216" s="187"/>
      <c r="J216" s="35"/>
      <c r="K216" s="35"/>
      <c r="L216" s="38"/>
      <c r="M216" s="188"/>
      <c r="N216" s="189"/>
      <c r="O216" s="63"/>
      <c r="P216" s="63"/>
      <c r="Q216" s="63"/>
      <c r="R216" s="63"/>
      <c r="S216" s="63"/>
      <c r="T216" s="6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127</v>
      </c>
      <c r="AU216" s="16" t="s">
        <v>82</v>
      </c>
    </row>
    <row r="217" spans="1:65" s="2" customFormat="1" ht="28.8">
      <c r="A217" s="33"/>
      <c r="B217" s="34"/>
      <c r="C217" s="35"/>
      <c r="D217" s="185" t="s">
        <v>275</v>
      </c>
      <c r="E217" s="35"/>
      <c r="F217" s="201" t="s">
        <v>357</v>
      </c>
      <c r="G217" s="35"/>
      <c r="H217" s="35"/>
      <c r="I217" s="187"/>
      <c r="J217" s="35"/>
      <c r="K217" s="35"/>
      <c r="L217" s="38"/>
      <c r="M217" s="188"/>
      <c r="N217" s="189"/>
      <c r="O217" s="63"/>
      <c r="P217" s="63"/>
      <c r="Q217" s="63"/>
      <c r="R217" s="63"/>
      <c r="S217" s="63"/>
      <c r="T217" s="6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275</v>
      </c>
      <c r="AU217" s="16" t="s">
        <v>82</v>
      </c>
    </row>
    <row r="218" spans="1:65" s="13" customFormat="1">
      <c r="B218" s="190"/>
      <c r="C218" s="191"/>
      <c r="D218" s="185" t="s">
        <v>129</v>
      </c>
      <c r="E218" s="192" t="s">
        <v>19</v>
      </c>
      <c r="F218" s="193" t="s">
        <v>197</v>
      </c>
      <c r="G218" s="191"/>
      <c r="H218" s="194">
        <v>188</v>
      </c>
      <c r="I218" s="195"/>
      <c r="J218" s="191"/>
      <c r="K218" s="191"/>
      <c r="L218" s="196"/>
      <c r="M218" s="197"/>
      <c r="N218" s="198"/>
      <c r="O218" s="198"/>
      <c r="P218" s="198"/>
      <c r="Q218" s="198"/>
      <c r="R218" s="198"/>
      <c r="S218" s="198"/>
      <c r="T218" s="199"/>
      <c r="AT218" s="200" t="s">
        <v>129</v>
      </c>
      <c r="AU218" s="200" t="s">
        <v>82</v>
      </c>
      <c r="AV218" s="13" t="s">
        <v>82</v>
      </c>
      <c r="AW218" s="13" t="s">
        <v>33</v>
      </c>
      <c r="AX218" s="13" t="s">
        <v>79</v>
      </c>
      <c r="AY218" s="200" t="s">
        <v>118</v>
      </c>
    </row>
    <row r="219" spans="1:65" s="2" customFormat="1" ht="14.4" customHeight="1">
      <c r="A219" s="33"/>
      <c r="B219" s="34"/>
      <c r="C219" s="172" t="s">
        <v>358</v>
      </c>
      <c r="D219" s="172" t="s">
        <v>120</v>
      </c>
      <c r="E219" s="173" t="s">
        <v>359</v>
      </c>
      <c r="F219" s="174" t="s">
        <v>360</v>
      </c>
      <c r="G219" s="175" t="s">
        <v>156</v>
      </c>
      <c r="H219" s="176">
        <v>908</v>
      </c>
      <c r="I219" s="177"/>
      <c r="J219" s="178">
        <f>ROUND(I219*H219,2)</f>
        <v>0</v>
      </c>
      <c r="K219" s="174" t="s">
        <v>124</v>
      </c>
      <c r="L219" s="38"/>
      <c r="M219" s="179" t="s">
        <v>19</v>
      </c>
      <c r="N219" s="180" t="s">
        <v>42</v>
      </c>
      <c r="O219" s="63"/>
      <c r="P219" s="181">
        <f>O219*H219</f>
        <v>0</v>
      </c>
      <c r="Q219" s="181">
        <v>4.8999999999999998E-4</v>
      </c>
      <c r="R219" s="181">
        <f>Q219*H219</f>
        <v>0.44491999999999998</v>
      </c>
      <c r="S219" s="181">
        <v>0</v>
      </c>
      <c r="T219" s="182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83" t="s">
        <v>125</v>
      </c>
      <c r="AT219" s="183" t="s">
        <v>120</v>
      </c>
      <c r="AU219" s="183" t="s">
        <v>82</v>
      </c>
      <c r="AY219" s="16" t="s">
        <v>118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6" t="s">
        <v>79</v>
      </c>
      <c r="BK219" s="184">
        <f>ROUND(I219*H219,2)</f>
        <v>0</v>
      </c>
      <c r="BL219" s="16" t="s">
        <v>125</v>
      </c>
      <c r="BM219" s="183" t="s">
        <v>361</v>
      </c>
    </row>
    <row r="220" spans="1:65" s="2" customFormat="1">
      <c r="A220" s="33"/>
      <c r="B220" s="34"/>
      <c r="C220" s="35"/>
      <c r="D220" s="185" t="s">
        <v>127</v>
      </c>
      <c r="E220" s="35"/>
      <c r="F220" s="186" t="s">
        <v>362</v>
      </c>
      <c r="G220" s="35"/>
      <c r="H220" s="35"/>
      <c r="I220" s="187"/>
      <c r="J220" s="35"/>
      <c r="K220" s="35"/>
      <c r="L220" s="38"/>
      <c r="M220" s="188"/>
      <c r="N220" s="189"/>
      <c r="O220" s="63"/>
      <c r="P220" s="63"/>
      <c r="Q220" s="63"/>
      <c r="R220" s="63"/>
      <c r="S220" s="63"/>
      <c r="T220" s="64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127</v>
      </c>
      <c r="AU220" s="16" t="s">
        <v>82</v>
      </c>
    </row>
    <row r="221" spans="1:65" s="13" customFormat="1">
      <c r="B221" s="190"/>
      <c r="C221" s="191"/>
      <c r="D221" s="185" t="s">
        <v>129</v>
      </c>
      <c r="E221" s="192" t="s">
        <v>19</v>
      </c>
      <c r="F221" s="193" t="s">
        <v>363</v>
      </c>
      <c r="G221" s="191"/>
      <c r="H221" s="194">
        <v>908</v>
      </c>
      <c r="I221" s="195"/>
      <c r="J221" s="191"/>
      <c r="K221" s="191"/>
      <c r="L221" s="196"/>
      <c r="M221" s="197"/>
      <c r="N221" s="198"/>
      <c r="O221" s="198"/>
      <c r="P221" s="198"/>
      <c r="Q221" s="198"/>
      <c r="R221" s="198"/>
      <c r="S221" s="198"/>
      <c r="T221" s="199"/>
      <c r="AT221" s="200" t="s">
        <v>129</v>
      </c>
      <c r="AU221" s="200" t="s">
        <v>82</v>
      </c>
      <c r="AV221" s="13" t="s">
        <v>82</v>
      </c>
      <c r="AW221" s="13" t="s">
        <v>33</v>
      </c>
      <c r="AX221" s="13" t="s">
        <v>79</v>
      </c>
      <c r="AY221" s="200" t="s">
        <v>118</v>
      </c>
    </row>
    <row r="222" spans="1:65" s="2" customFormat="1" ht="14.4" customHeight="1">
      <c r="A222" s="33"/>
      <c r="B222" s="34"/>
      <c r="C222" s="172" t="s">
        <v>364</v>
      </c>
      <c r="D222" s="172" t="s">
        <v>120</v>
      </c>
      <c r="E222" s="173" t="s">
        <v>365</v>
      </c>
      <c r="F222" s="174" t="s">
        <v>366</v>
      </c>
      <c r="G222" s="175" t="s">
        <v>169</v>
      </c>
      <c r="H222" s="176">
        <v>0.628</v>
      </c>
      <c r="I222" s="177"/>
      <c r="J222" s="178">
        <f>ROUND(I222*H222,2)</f>
        <v>0</v>
      </c>
      <c r="K222" s="174" t="s">
        <v>124</v>
      </c>
      <c r="L222" s="38"/>
      <c r="M222" s="179" t="s">
        <v>19</v>
      </c>
      <c r="N222" s="180" t="s">
        <v>42</v>
      </c>
      <c r="O222" s="63"/>
      <c r="P222" s="181">
        <f>O222*H222</f>
        <v>0</v>
      </c>
      <c r="Q222" s="181">
        <v>2.3323800000000001</v>
      </c>
      <c r="R222" s="181">
        <f>Q222*H222</f>
        <v>1.4647346400000001</v>
      </c>
      <c r="S222" s="181">
        <v>0</v>
      </c>
      <c r="T222" s="18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83" t="s">
        <v>125</v>
      </c>
      <c r="AT222" s="183" t="s">
        <v>120</v>
      </c>
      <c r="AU222" s="183" t="s">
        <v>82</v>
      </c>
      <c r="AY222" s="16" t="s">
        <v>118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16" t="s">
        <v>79</v>
      </c>
      <c r="BK222" s="184">
        <f>ROUND(I222*H222,2)</f>
        <v>0</v>
      </c>
      <c r="BL222" s="16" t="s">
        <v>125</v>
      </c>
      <c r="BM222" s="183" t="s">
        <v>367</v>
      </c>
    </row>
    <row r="223" spans="1:65" s="2" customFormat="1">
      <c r="A223" s="33"/>
      <c r="B223" s="34"/>
      <c r="C223" s="35"/>
      <c r="D223" s="185" t="s">
        <v>127</v>
      </c>
      <c r="E223" s="35"/>
      <c r="F223" s="186" t="s">
        <v>368</v>
      </c>
      <c r="G223" s="35"/>
      <c r="H223" s="35"/>
      <c r="I223" s="187"/>
      <c r="J223" s="35"/>
      <c r="K223" s="35"/>
      <c r="L223" s="38"/>
      <c r="M223" s="188"/>
      <c r="N223" s="189"/>
      <c r="O223" s="63"/>
      <c r="P223" s="63"/>
      <c r="Q223" s="63"/>
      <c r="R223" s="63"/>
      <c r="S223" s="63"/>
      <c r="T223" s="64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127</v>
      </c>
      <c r="AU223" s="16" t="s">
        <v>82</v>
      </c>
    </row>
    <row r="224" spans="1:65" s="2" customFormat="1" ht="19.2">
      <c r="A224" s="33"/>
      <c r="B224" s="34"/>
      <c r="C224" s="35"/>
      <c r="D224" s="185" t="s">
        <v>275</v>
      </c>
      <c r="E224" s="35"/>
      <c r="F224" s="201" t="s">
        <v>369</v>
      </c>
      <c r="G224" s="35"/>
      <c r="H224" s="35"/>
      <c r="I224" s="187"/>
      <c r="J224" s="35"/>
      <c r="K224" s="35"/>
      <c r="L224" s="38"/>
      <c r="M224" s="188"/>
      <c r="N224" s="189"/>
      <c r="O224" s="63"/>
      <c r="P224" s="63"/>
      <c r="Q224" s="63"/>
      <c r="R224" s="63"/>
      <c r="S224" s="63"/>
      <c r="T224" s="64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275</v>
      </c>
      <c r="AU224" s="16" t="s">
        <v>82</v>
      </c>
    </row>
    <row r="225" spans="1:65" s="13" customFormat="1">
      <c r="B225" s="190"/>
      <c r="C225" s="191"/>
      <c r="D225" s="185" t="s">
        <v>129</v>
      </c>
      <c r="E225" s="192" t="s">
        <v>19</v>
      </c>
      <c r="F225" s="193" t="s">
        <v>370</v>
      </c>
      <c r="G225" s="191"/>
      <c r="H225" s="194">
        <v>0.628</v>
      </c>
      <c r="I225" s="195"/>
      <c r="J225" s="191"/>
      <c r="K225" s="191"/>
      <c r="L225" s="196"/>
      <c r="M225" s="197"/>
      <c r="N225" s="198"/>
      <c r="O225" s="198"/>
      <c r="P225" s="198"/>
      <c r="Q225" s="198"/>
      <c r="R225" s="198"/>
      <c r="S225" s="198"/>
      <c r="T225" s="199"/>
      <c r="AT225" s="200" t="s">
        <v>129</v>
      </c>
      <c r="AU225" s="200" t="s">
        <v>82</v>
      </c>
      <c r="AV225" s="13" t="s">
        <v>82</v>
      </c>
      <c r="AW225" s="13" t="s">
        <v>33</v>
      </c>
      <c r="AX225" s="13" t="s">
        <v>79</v>
      </c>
      <c r="AY225" s="200" t="s">
        <v>118</v>
      </c>
    </row>
    <row r="226" spans="1:65" s="2" customFormat="1" ht="14.4" customHeight="1">
      <c r="A226" s="33"/>
      <c r="B226" s="34"/>
      <c r="C226" s="172" t="s">
        <v>371</v>
      </c>
      <c r="D226" s="172" t="s">
        <v>120</v>
      </c>
      <c r="E226" s="173" t="s">
        <v>372</v>
      </c>
      <c r="F226" s="174" t="s">
        <v>373</v>
      </c>
      <c r="G226" s="175" t="s">
        <v>142</v>
      </c>
      <c r="H226" s="176">
        <v>1.905</v>
      </c>
      <c r="I226" s="177"/>
      <c r="J226" s="178">
        <f>ROUND(I226*H226,2)</f>
        <v>0</v>
      </c>
      <c r="K226" s="174" t="s">
        <v>124</v>
      </c>
      <c r="L226" s="38"/>
      <c r="M226" s="179" t="s">
        <v>19</v>
      </c>
      <c r="N226" s="180" t="s">
        <v>42</v>
      </c>
      <c r="O226" s="63"/>
      <c r="P226" s="181">
        <f>O226*H226</f>
        <v>0</v>
      </c>
      <c r="Q226" s="181">
        <v>1.4400000000000001E-3</v>
      </c>
      <c r="R226" s="181">
        <f>Q226*H226</f>
        <v>2.7432000000000003E-3</v>
      </c>
      <c r="S226" s="181">
        <v>0</v>
      </c>
      <c r="T226" s="18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83" t="s">
        <v>125</v>
      </c>
      <c r="AT226" s="183" t="s">
        <v>120</v>
      </c>
      <c r="AU226" s="183" t="s">
        <v>82</v>
      </c>
      <c r="AY226" s="16" t="s">
        <v>118</v>
      </c>
      <c r="BE226" s="184">
        <f>IF(N226="základní",J226,0)</f>
        <v>0</v>
      </c>
      <c r="BF226" s="184">
        <f>IF(N226="snížená",J226,0)</f>
        <v>0</v>
      </c>
      <c r="BG226" s="184">
        <f>IF(N226="zákl. přenesená",J226,0)</f>
        <v>0</v>
      </c>
      <c r="BH226" s="184">
        <f>IF(N226="sníž. přenesená",J226,0)</f>
        <v>0</v>
      </c>
      <c r="BI226" s="184">
        <f>IF(N226="nulová",J226,0)</f>
        <v>0</v>
      </c>
      <c r="BJ226" s="16" t="s">
        <v>79</v>
      </c>
      <c r="BK226" s="184">
        <f>ROUND(I226*H226,2)</f>
        <v>0</v>
      </c>
      <c r="BL226" s="16" t="s">
        <v>125</v>
      </c>
      <c r="BM226" s="183" t="s">
        <v>374</v>
      </c>
    </row>
    <row r="227" spans="1:65" s="2" customFormat="1">
      <c r="A227" s="33"/>
      <c r="B227" s="34"/>
      <c r="C227" s="35"/>
      <c r="D227" s="185" t="s">
        <v>127</v>
      </c>
      <c r="E227" s="35"/>
      <c r="F227" s="186" t="s">
        <v>375</v>
      </c>
      <c r="G227" s="35"/>
      <c r="H227" s="35"/>
      <c r="I227" s="187"/>
      <c r="J227" s="35"/>
      <c r="K227" s="35"/>
      <c r="L227" s="38"/>
      <c r="M227" s="188"/>
      <c r="N227" s="189"/>
      <c r="O227" s="63"/>
      <c r="P227" s="63"/>
      <c r="Q227" s="63"/>
      <c r="R227" s="63"/>
      <c r="S227" s="63"/>
      <c r="T227" s="64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127</v>
      </c>
      <c r="AU227" s="16" t="s">
        <v>82</v>
      </c>
    </row>
    <row r="228" spans="1:65" s="13" customFormat="1">
      <c r="B228" s="190"/>
      <c r="C228" s="191"/>
      <c r="D228" s="185" t="s">
        <v>129</v>
      </c>
      <c r="E228" s="192" t="s">
        <v>19</v>
      </c>
      <c r="F228" s="193" t="s">
        <v>376</v>
      </c>
      <c r="G228" s="191"/>
      <c r="H228" s="194">
        <v>1.905</v>
      </c>
      <c r="I228" s="195"/>
      <c r="J228" s="191"/>
      <c r="K228" s="191"/>
      <c r="L228" s="196"/>
      <c r="M228" s="197"/>
      <c r="N228" s="198"/>
      <c r="O228" s="198"/>
      <c r="P228" s="198"/>
      <c r="Q228" s="198"/>
      <c r="R228" s="198"/>
      <c r="S228" s="198"/>
      <c r="T228" s="199"/>
      <c r="AT228" s="200" t="s">
        <v>129</v>
      </c>
      <c r="AU228" s="200" t="s">
        <v>82</v>
      </c>
      <c r="AV228" s="13" t="s">
        <v>82</v>
      </c>
      <c r="AW228" s="13" t="s">
        <v>33</v>
      </c>
      <c r="AX228" s="13" t="s">
        <v>79</v>
      </c>
      <c r="AY228" s="200" t="s">
        <v>118</v>
      </c>
    </row>
    <row r="229" spans="1:65" s="2" customFormat="1" ht="14.4" customHeight="1">
      <c r="A229" s="33"/>
      <c r="B229" s="34"/>
      <c r="C229" s="172" t="s">
        <v>377</v>
      </c>
      <c r="D229" s="172" t="s">
        <v>120</v>
      </c>
      <c r="E229" s="173" t="s">
        <v>378</v>
      </c>
      <c r="F229" s="174" t="s">
        <v>379</v>
      </c>
      <c r="G229" s="175" t="s">
        <v>142</v>
      </c>
      <c r="H229" s="176">
        <v>1.905</v>
      </c>
      <c r="I229" s="177"/>
      <c r="J229" s="178">
        <f>ROUND(I229*H229,2)</f>
        <v>0</v>
      </c>
      <c r="K229" s="174" t="s">
        <v>124</v>
      </c>
      <c r="L229" s="38"/>
      <c r="M229" s="179" t="s">
        <v>19</v>
      </c>
      <c r="N229" s="180" t="s">
        <v>42</v>
      </c>
      <c r="O229" s="63"/>
      <c r="P229" s="181">
        <f>O229*H229</f>
        <v>0</v>
      </c>
      <c r="Q229" s="181">
        <v>4.0000000000000003E-5</v>
      </c>
      <c r="R229" s="181">
        <f>Q229*H229</f>
        <v>7.6200000000000009E-5</v>
      </c>
      <c r="S229" s="181">
        <v>0</v>
      </c>
      <c r="T229" s="182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83" t="s">
        <v>125</v>
      </c>
      <c r="AT229" s="183" t="s">
        <v>120</v>
      </c>
      <c r="AU229" s="183" t="s">
        <v>82</v>
      </c>
      <c r="AY229" s="16" t="s">
        <v>118</v>
      </c>
      <c r="BE229" s="184">
        <f>IF(N229="základní",J229,0)</f>
        <v>0</v>
      </c>
      <c r="BF229" s="184">
        <f>IF(N229="snížená",J229,0)</f>
        <v>0</v>
      </c>
      <c r="BG229" s="184">
        <f>IF(N229="zákl. přenesená",J229,0)</f>
        <v>0</v>
      </c>
      <c r="BH229" s="184">
        <f>IF(N229="sníž. přenesená",J229,0)</f>
        <v>0</v>
      </c>
      <c r="BI229" s="184">
        <f>IF(N229="nulová",J229,0)</f>
        <v>0</v>
      </c>
      <c r="BJ229" s="16" t="s">
        <v>79</v>
      </c>
      <c r="BK229" s="184">
        <f>ROUND(I229*H229,2)</f>
        <v>0</v>
      </c>
      <c r="BL229" s="16" t="s">
        <v>125</v>
      </c>
      <c r="BM229" s="183" t="s">
        <v>380</v>
      </c>
    </row>
    <row r="230" spans="1:65" s="2" customFormat="1">
      <c r="A230" s="33"/>
      <c r="B230" s="34"/>
      <c r="C230" s="35"/>
      <c r="D230" s="185" t="s">
        <v>127</v>
      </c>
      <c r="E230" s="35"/>
      <c r="F230" s="186" t="s">
        <v>381</v>
      </c>
      <c r="G230" s="35"/>
      <c r="H230" s="35"/>
      <c r="I230" s="187"/>
      <c r="J230" s="35"/>
      <c r="K230" s="35"/>
      <c r="L230" s="38"/>
      <c r="M230" s="188"/>
      <c r="N230" s="189"/>
      <c r="O230" s="63"/>
      <c r="P230" s="63"/>
      <c r="Q230" s="63"/>
      <c r="R230" s="63"/>
      <c r="S230" s="63"/>
      <c r="T230" s="64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127</v>
      </c>
      <c r="AU230" s="16" t="s">
        <v>82</v>
      </c>
    </row>
    <row r="231" spans="1:65" s="2" customFormat="1" ht="14.4" customHeight="1">
      <c r="A231" s="33"/>
      <c r="B231" s="34"/>
      <c r="C231" s="172" t="s">
        <v>382</v>
      </c>
      <c r="D231" s="172" t="s">
        <v>120</v>
      </c>
      <c r="E231" s="173" t="s">
        <v>383</v>
      </c>
      <c r="F231" s="174" t="s">
        <v>384</v>
      </c>
      <c r="G231" s="175" t="s">
        <v>169</v>
      </c>
      <c r="H231" s="176">
        <v>3.6760000000000002</v>
      </c>
      <c r="I231" s="177"/>
      <c r="J231" s="178">
        <f>ROUND(I231*H231,2)</f>
        <v>0</v>
      </c>
      <c r="K231" s="174" t="s">
        <v>124</v>
      </c>
      <c r="L231" s="38"/>
      <c r="M231" s="179" t="s">
        <v>19</v>
      </c>
      <c r="N231" s="180" t="s">
        <v>42</v>
      </c>
      <c r="O231" s="63"/>
      <c r="P231" s="181">
        <f>O231*H231</f>
        <v>0</v>
      </c>
      <c r="Q231" s="181">
        <v>2.3323800000000001</v>
      </c>
      <c r="R231" s="181">
        <f>Q231*H231</f>
        <v>8.5738288800000007</v>
      </c>
      <c r="S231" s="181">
        <v>0</v>
      </c>
      <c r="T231" s="182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83" t="s">
        <v>125</v>
      </c>
      <c r="AT231" s="183" t="s">
        <v>120</v>
      </c>
      <c r="AU231" s="183" t="s">
        <v>82</v>
      </c>
      <c r="AY231" s="16" t="s">
        <v>118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16" t="s">
        <v>79</v>
      </c>
      <c r="BK231" s="184">
        <f>ROUND(I231*H231,2)</f>
        <v>0</v>
      </c>
      <c r="BL231" s="16" t="s">
        <v>125</v>
      </c>
      <c r="BM231" s="183" t="s">
        <v>385</v>
      </c>
    </row>
    <row r="232" spans="1:65" s="2" customFormat="1">
      <c r="A232" s="33"/>
      <c r="B232" s="34"/>
      <c r="C232" s="35"/>
      <c r="D232" s="185" t="s">
        <v>127</v>
      </c>
      <c r="E232" s="35"/>
      <c r="F232" s="186" t="s">
        <v>386</v>
      </c>
      <c r="G232" s="35"/>
      <c r="H232" s="35"/>
      <c r="I232" s="187"/>
      <c r="J232" s="35"/>
      <c r="K232" s="35"/>
      <c r="L232" s="38"/>
      <c r="M232" s="188"/>
      <c r="N232" s="189"/>
      <c r="O232" s="63"/>
      <c r="P232" s="63"/>
      <c r="Q232" s="63"/>
      <c r="R232" s="63"/>
      <c r="S232" s="63"/>
      <c r="T232" s="64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127</v>
      </c>
      <c r="AU232" s="16" t="s">
        <v>82</v>
      </c>
    </row>
    <row r="233" spans="1:65" s="13" customFormat="1">
      <c r="B233" s="190"/>
      <c r="C233" s="191"/>
      <c r="D233" s="185" t="s">
        <v>129</v>
      </c>
      <c r="E233" s="192" t="s">
        <v>19</v>
      </c>
      <c r="F233" s="193" t="s">
        <v>387</v>
      </c>
      <c r="G233" s="191"/>
      <c r="H233" s="194">
        <v>1.4039999999999999</v>
      </c>
      <c r="I233" s="195"/>
      <c r="J233" s="191"/>
      <c r="K233" s="191"/>
      <c r="L233" s="196"/>
      <c r="M233" s="197"/>
      <c r="N233" s="198"/>
      <c r="O233" s="198"/>
      <c r="P233" s="198"/>
      <c r="Q233" s="198"/>
      <c r="R233" s="198"/>
      <c r="S233" s="198"/>
      <c r="T233" s="199"/>
      <c r="AT233" s="200" t="s">
        <v>129</v>
      </c>
      <c r="AU233" s="200" t="s">
        <v>82</v>
      </c>
      <c r="AV233" s="13" t="s">
        <v>82</v>
      </c>
      <c r="AW233" s="13" t="s">
        <v>33</v>
      </c>
      <c r="AX233" s="13" t="s">
        <v>71</v>
      </c>
      <c r="AY233" s="200" t="s">
        <v>118</v>
      </c>
    </row>
    <row r="234" spans="1:65" s="13" customFormat="1">
      <c r="B234" s="190"/>
      <c r="C234" s="191"/>
      <c r="D234" s="185" t="s">
        <v>129</v>
      </c>
      <c r="E234" s="192" t="s">
        <v>19</v>
      </c>
      <c r="F234" s="193" t="s">
        <v>388</v>
      </c>
      <c r="G234" s="191"/>
      <c r="H234" s="194">
        <v>2.2719999999999998</v>
      </c>
      <c r="I234" s="195"/>
      <c r="J234" s="191"/>
      <c r="K234" s="191"/>
      <c r="L234" s="196"/>
      <c r="M234" s="197"/>
      <c r="N234" s="198"/>
      <c r="O234" s="198"/>
      <c r="P234" s="198"/>
      <c r="Q234" s="198"/>
      <c r="R234" s="198"/>
      <c r="S234" s="198"/>
      <c r="T234" s="199"/>
      <c r="AT234" s="200" t="s">
        <v>129</v>
      </c>
      <c r="AU234" s="200" t="s">
        <v>82</v>
      </c>
      <c r="AV234" s="13" t="s">
        <v>82</v>
      </c>
      <c r="AW234" s="13" t="s">
        <v>33</v>
      </c>
      <c r="AX234" s="13" t="s">
        <v>71</v>
      </c>
      <c r="AY234" s="200" t="s">
        <v>118</v>
      </c>
    </row>
    <row r="235" spans="1:65" s="2" customFormat="1" ht="14.4" customHeight="1">
      <c r="A235" s="33"/>
      <c r="B235" s="34"/>
      <c r="C235" s="172" t="s">
        <v>389</v>
      </c>
      <c r="D235" s="172" t="s">
        <v>120</v>
      </c>
      <c r="E235" s="173" t="s">
        <v>390</v>
      </c>
      <c r="F235" s="174" t="s">
        <v>391</v>
      </c>
      <c r="G235" s="175" t="s">
        <v>169</v>
      </c>
      <c r="H235" s="176">
        <v>8.8030000000000008</v>
      </c>
      <c r="I235" s="177"/>
      <c r="J235" s="178">
        <f>ROUND(I235*H235,2)</f>
        <v>0</v>
      </c>
      <c r="K235" s="174" t="s">
        <v>124</v>
      </c>
      <c r="L235" s="38"/>
      <c r="M235" s="179" t="s">
        <v>19</v>
      </c>
      <c r="N235" s="180" t="s">
        <v>42</v>
      </c>
      <c r="O235" s="63"/>
      <c r="P235" s="181">
        <f>O235*H235</f>
        <v>0</v>
      </c>
      <c r="Q235" s="181">
        <v>2.3234499999999998</v>
      </c>
      <c r="R235" s="181">
        <f>Q235*H235</f>
        <v>20.453330350000002</v>
      </c>
      <c r="S235" s="181">
        <v>0</v>
      </c>
      <c r="T235" s="182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83" t="s">
        <v>125</v>
      </c>
      <c r="AT235" s="183" t="s">
        <v>120</v>
      </c>
      <c r="AU235" s="183" t="s">
        <v>82</v>
      </c>
      <c r="AY235" s="16" t="s">
        <v>118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16" t="s">
        <v>79</v>
      </c>
      <c r="BK235" s="184">
        <f>ROUND(I235*H235,2)</f>
        <v>0</v>
      </c>
      <c r="BL235" s="16" t="s">
        <v>125</v>
      </c>
      <c r="BM235" s="183" t="s">
        <v>392</v>
      </c>
    </row>
    <row r="236" spans="1:65" s="2" customFormat="1">
      <c r="A236" s="33"/>
      <c r="B236" s="34"/>
      <c r="C236" s="35"/>
      <c r="D236" s="185" t="s">
        <v>127</v>
      </c>
      <c r="E236" s="35"/>
      <c r="F236" s="186" t="s">
        <v>393</v>
      </c>
      <c r="G236" s="35"/>
      <c r="H236" s="35"/>
      <c r="I236" s="187"/>
      <c r="J236" s="35"/>
      <c r="K236" s="35"/>
      <c r="L236" s="38"/>
      <c r="M236" s="188"/>
      <c r="N236" s="189"/>
      <c r="O236" s="63"/>
      <c r="P236" s="63"/>
      <c r="Q236" s="63"/>
      <c r="R236" s="63"/>
      <c r="S236" s="63"/>
      <c r="T236" s="64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127</v>
      </c>
      <c r="AU236" s="16" t="s">
        <v>82</v>
      </c>
    </row>
    <row r="237" spans="1:65" s="13" customFormat="1">
      <c r="B237" s="190"/>
      <c r="C237" s="191"/>
      <c r="D237" s="185" t="s">
        <v>129</v>
      </c>
      <c r="E237" s="192" t="s">
        <v>19</v>
      </c>
      <c r="F237" s="193" t="s">
        <v>394</v>
      </c>
      <c r="G237" s="191"/>
      <c r="H237" s="194">
        <v>1.2</v>
      </c>
      <c r="I237" s="195"/>
      <c r="J237" s="191"/>
      <c r="K237" s="191"/>
      <c r="L237" s="196"/>
      <c r="M237" s="197"/>
      <c r="N237" s="198"/>
      <c r="O237" s="198"/>
      <c r="P237" s="198"/>
      <c r="Q237" s="198"/>
      <c r="R237" s="198"/>
      <c r="S237" s="198"/>
      <c r="T237" s="199"/>
      <c r="AT237" s="200" t="s">
        <v>129</v>
      </c>
      <c r="AU237" s="200" t="s">
        <v>82</v>
      </c>
      <c r="AV237" s="13" t="s">
        <v>82</v>
      </c>
      <c r="AW237" s="13" t="s">
        <v>33</v>
      </c>
      <c r="AX237" s="13" t="s">
        <v>71</v>
      </c>
      <c r="AY237" s="200" t="s">
        <v>118</v>
      </c>
    </row>
    <row r="238" spans="1:65" s="13" customFormat="1">
      <c r="B238" s="190"/>
      <c r="C238" s="191"/>
      <c r="D238" s="185" t="s">
        <v>129</v>
      </c>
      <c r="E238" s="192" t="s">
        <v>19</v>
      </c>
      <c r="F238" s="193" t="s">
        <v>395</v>
      </c>
      <c r="G238" s="191"/>
      <c r="H238" s="194">
        <v>7.6029999999999998</v>
      </c>
      <c r="I238" s="195"/>
      <c r="J238" s="191"/>
      <c r="K238" s="191"/>
      <c r="L238" s="196"/>
      <c r="M238" s="197"/>
      <c r="N238" s="198"/>
      <c r="O238" s="198"/>
      <c r="P238" s="198"/>
      <c r="Q238" s="198"/>
      <c r="R238" s="198"/>
      <c r="S238" s="198"/>
      <c r="T238" s="199"/>
      <c r="AT238" s="200" t="s">
        <v>129</v>
      </c>
      <c r="AU238" s="200" t="s">
        <v>82</v>
      </c>
      <c r="AV238" s="13" t="s">
        <v>82</v>
      </c>
      <c r="AW238" s="13" t="s">
        <v>33</v>
      </c>
      <c r="AX238" s="13" t="s">
        <v>71</v>
      </c>
      <c r="AY238" s="200" t="s">
        <v>118</v>
      </c>
    </row>
    <row r="239" spans="1:65" s="2" customFormat="1" ht="14.4" customHeight="1">
      <c r="A239" s="33"/>
      <c r="B239" s="34"/>
      <c r="C239" s="172" t="s">
        <v>396</v>
      </c>
      <c r="D239" s="172" t="s">
        <v>120</v>
      </c>
      <c r="E239" s="173" t="s">
        <v>397</v>
      </c>
      <c r="F239" s="174" t="s">
        <v>398</v>
      </c>
      <c r="G239" s="175" t="s">
        <v>142</v>
      </c>
      <c r="H239" s="176">
        <v>63.887999999999998</v>
      </c>
      <c r="I239" s="177"/>
      <c r="J239" s="178">
        <f>ROUND(I239*H239,2)</f>
        <v>0</v>
      </c>
      <c r="K239" s="174" t="s">
        <v>124</v>
      </c>
      <c r="L239" s="38"/>
      <c r="M239" s="179" t="s">
        <v>19</v>
      </c>
      <c r="N239" s="180" t="s">
        <v>42</v>
      </c>
      <c r="O239" s="63"/>
      <c r="P239" s="181">
        <f>O239*H239</f>
        <v>0</v>
      </c>
      <c r="Q239" s="181">
        <v>1.4400000000000001E-3</v>
      </c>
      <c r="R239" s="181">
        <f>Q239*H239</f>
        <v>9.1998720000000006E-2</v>
      </c>
      <c r="S239" s="181">
        <v>0</v>
      </c>
      <c r="T239" s="182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83" t="s">
        <v>125</v>
      </c>
      <c r="AT239" s="183" t="s">
        <v>120</v>
      </c>
      <c r="AU239" s="183" t="s">
        <v>82</v>
      </c>
      <c r="AY239" s="16" t="s">
        <v>118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6" t="s">
        <v>79</v>
      </c>
      <c r="BK239" s="184">
        <f>ROUND(I239*H239,2)</f>
        <v>0</v>
      </c>
      <c r="BL239" s="16" t="s">
        <v>125</v>
      </c>
      <c r="BM239" s="183" t="s">
        <v>399</v>
      </c>
    </row>
    <row r="240" spans="1:65" s="2" customFormat="1">
      <c r="A240" s="33"/>
      <c r="B240" s="34"/>
      <c r="C240" s="35"/>
      <c r="D240" s="185" t="s">
        <v>127</v>
      </c>
      <c r="E240" s="35"/>
      <c r="F240" s="186" t="s">
        <v>400</v>
      </c>
      <c r="G240" s="35"/>
      <c r="H240" s="35"/>
      <c r="I240" s="187"/>
      <c r="J240" s="35"/>
      <c r="K240" s="35"/>
      <c r="L240" s="38"/>
      <c r="M240" s="188"/>
      <c r="N240" s="189"/>
      <c r="O240" s="63"/>
      <c r="P240" s="63"/>
      <c r="Q240" s="63"/>
      <c r="R240" s="63"/>
      <c r="S240" s="63"/>
      <c r="T240" s="64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127</v>
      </c>
      <c r="AU240" s="16" t="s">
        <v>82</v>
      </c>
    </row>
    <row r="241" spans="1:65" s="13" customFormat="1">
      <c r="B241" s="190"/>
      <c r="C241" s="191"/>
      <c r="D241" s="185" t="s">
        <v>129</v>
      </c>
      <c r="E241" s="192" t="s">
        <v>19</v>
      </c>
      <c r="F241" s="193" t="s">
        <v>401</v>
      </c>
      <c r="G241" s="191"/>
      <c r="H241" s="194">
        <v>10.08</v>
      </c>
      <c r="I241" s="195"/>
      <c r="J241" s="191"/>
      <c r="K241" s="191"/>
      <c r="L241" s="196"/>
      <c r="M241" s="197"/>
      <c r="N241" s="198"/>
      <c r="O241" s="198"/>
      <c r="P241" s="198"/>
      <c r="Q241" s="198"/>
      <c r="R241" s="198"/>
      <c r="S241" s="198"/>
      <c r="T241" s="199"/>
      <c r="AT241" s="200" t="s">
        <v>129</v>
      </c>
      <c r="AU241" s="200" t="s">
        <v>82</v>
      </c>
      <c r="AV241" s="13" t="s">
        <v>82</v>
      </c>
      <c r="AW241" s="13" t="s">
        <v>33</v>
      </c>
      <c r="AX241" s="13" t="s">
        <v>71</v>
      </c>
      <c r="AY241" s="200" t="s">
        <v>118</v>
      </c>
    </row>
    <row r="242" spans="1:65" s="13" customFormat="1">
      <c r="B242" s="190"/>
      <c r="C242" s="191"/>
      <c r="D242" s="185" t="s">
        <v>129</v>
      </c>
      <c r="E242" s="192" t="s">
        <v>19</v>
      </c>
      <c r="F242" s="193" t="s">
        <v>402</v>
      </c>
      <c r="G242" s="191"/>
      <c r="H242" s="194">
        <v>8.48</v>
      </c>
      <c r="I242" s="195"/>
      <c r="J242" s="191"/>
      <c r="K242" s="191"/>
      <c r="L242" s="196"/>
      <c r="M242" s="197"/>
      <c r="N242" s="198"/>
      <c r="O242" s="198"/>
      <c r="P242" s="198"/>
      <c r="Q242" s="198"/>
      <c r="R242" s="198"/>
      <c r="S242" s="198"/>
      <c r="T242" s="199"/>
      <c r="AT242" s="200" t="s">
        <v>129</v>
      </c>
      <c r="AU242" s="200" t="s">
        <v>82</v>
      </c>
      <c r="AV242" s="13" t="s">
        <v>82</v>
      </c>
      <c r="AW242" s="13" t="s">
        <v>33</v>
      </c>
      <c r="AX242" s="13" t="s">
        <v>71</v>
      </c>
      <c r="AY242" s="200" t="s">
        <v>118</v>
      </c>
    </row>
    <row r="243" spans="1:65" s="13" customFormat="1">
      <c r="B243" s="190"/>
      <c r="C243" s="191"/>
      <c r="D243" s="185" t="s">
        <v>129</v>
      </c>
      <c r="E243" s="192" t="s">
        <v>19</v>
      </c>
      <c r="F243" s="193" t="s">
        <v>403</v>
      </c>
      <c r="G243" s="191"/>
      <c r="H243" s="194">
        <v>10.688000000000001</v>
      </c>
      <c r="I243" s="195"/>
      <c r="J243" s="191"/>
      <c r="K243" s="191"/>
      <c r="L243" s="196"/>
      <c r="M243" s="197"/>
      <c r="N243" s="198"/>
      <c r="O243" s="198"/>
      <c r="P243" s="198"/>
      <c r="Q243" s="198"/>
      <c r="R243" s="198"/>
      <c r="S243" s="198"/>
      <c r="T243" s="199"/>
      <c r="AT243" s="200" t="s">
        <v>129</v>
      </c>
      <c r="AU243" s="200" t="s">
        <v>82</v>
      </c>
      <c r="AV243" s="13" t="s">
        <v>82</v>
      </c>
      <c r="AW243" s="13" t="s">
        <v>33</v>
      </c>
      <c r="AX243" s="13" t="s">
        <v>71</v>
      </c>
      <c r="AY243" s="200" t="s">
        <v>118</v>
      </c>
    </row>
    <row r="244" spans="1:65" s="13" customFormat="1">
      <c r="B244" s="190"/>
      <c r="C244" s="191"/>
      <c r="D244" s="185" t="s">
        <v>129</v>
      </c>
      <c r="E244" s="192" t="s">
        <v>19</v>
      </c>
      <c r="F244" s="193" t="s">
        <v>404</v>
      </c>
      <c r="G244" s="191"/>
      <c r="H244" s="194">
        <v>34.64</v>
      </c>
      <c r="I244" s="195"/>
      <c r="J244" s="191"/>
      <c r="K244" s="191"/>
      <c r="L244" s="196"/>
      <c r="M244" s="197"/>
      <c r="N244" s="198"/>
      <c r="O244" s="198"/>
      <c r="P244" s="198"/>
      <c r="Q244" s="198"/>
      <c r="R244" s="198"/>
      <c r="S244" s="198"/>
      <c r="T244" s="199"/>
      <c r="AT244" s="200" t="s">
        <v>129</v>
      </c>
      <c r="AU244" s="200" t="s">
        <v>82</v>
      </c>
      <c r="AV244" s="13" t="s">
        <v>82</v>
      </c>
      <c r="AW244" s="13" t="s">
        <v>33</v>
      </c>
      <c r="AX244" s="13" t="s">
        <v>71</v>
      </c>
      <c r="AY244" s="200" t="s">
        <v>118</v>
      </c>
    </row>
    <row r="245" spans="1:65" s="2" customFormat="1" ht="14.4" customHeight="1">
      <c r="A245" s="33"/>
      <c r="B245" s="34"/>
      <c r="C245" s="172" t="s">
        <v>405</v>
      </c>
      <c r="D245" s="172" t="s">
        <v>120</v>
      </c>
      <c r="E245" s="173" t="s">
        <v>406</v>
      </c>
      <c r="F245" s="174" t="s">
        <v>407</v>
      </c>
      <c r="G245" s="175" t="s">
        <v>142</v>
      </c>
      <c r="H245" s="176">
        <v>63.887999999999998</v>
      </c>
      <c r="I245" s="177"/>
      <c r="J245" s="178">
        <f>ROUND(I245*H245,2)</f>
        <v>0</v>
      </c>
      <c r="K245" s="174" t="s">
        <v>124</v>
      </c>
      <c r="L245" s="38"/>
      <c r="M245" s="179" t="s">
        <v>19</v>
      </c>
      <c r="N245" s="180" t="s">
        <v>42</v>
      </c>
      <c r="O245" s="63"/>
      <c r="P245" s="181">
        <f>O245*H245</f>
        <v>0</v>
      </c>
      <c r="Q245" s="181">
        <v>4.0000000000000003E-5</v>
      </c>
      <c r="R245" s="181">
        <f>Q245*H245</f>
        <v>2.5555199999999999E-3</v>
      </c>
      <c r="S245" s="181">
        <v>0</v>
      </c>
      <c r="T245" s="182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83" t="s">
        <v>125</v>
      </c>
      <c r="AT245" s="183" t="s">
        <v>120</v>
      </c>
      <c r="AU245" s="183" t="s">
        <v>82</v>
      </c>
      <c r="AY245" s="16" t="s">
        <v>118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16" t="s">
        <v>79</v>
      </c>
      <c r="BK245" s="184">
        <f>ROUND(I245*H245,2)</f>
        <v>0</v>
      </c>
      <c r="BL245" s="16" t="s">
        <v>125</v>
      </c>
      <c r="BM245" s="183" t="s">
        <v>408</v>
      </c>
    </row>
    <row r="246" spans="1:65" s="2" customFormat="1">
      <c r="A246" s="33"/>
      <c r="B246" s="34"/>
      <c r="C246" s="35"/>
      <c r="D246" s="185" t="s">
        <v>127</v>
      </c>
      <c r="E246" s="35"/>
      <c r="F246" s="186" t="s">
        <v>409</v>
      </c>
      <c r="G246" s="35"/>
      <c r="H246" s="35"/>
      <c r="I246" s="187"/>
      <c r="J246" s="35"/>
      <c r="K246" s="35"/>
      <c r="L246" s="38"/>
      <c r="M246" s="188"/>
      <c r="N246" s="189"/>
      <c r="O246" s="63"/>
      <c r="P246" s="63"/>
      <c r="Q246" s="63"/>
      <c r="R246" s="63"/>
      <c r="S246" s="63"/>
      <c r="T246" s="64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127</v>
      </c>
      <c r="AU246" s="16" t="s">
        <v>82</v>
      </c>
    </row>
    <row r="247" spans="1:65" s="2" customFormat="1" ht="14.4" customHeight="1">
      <c r="A247" s="33"/>
      <c r="B247" s="34"/>
      <c r="C247" s="172" t="s">
        <v>410</v>
      </c>
      <c r="D247" s="172" t="s">
        <v>120</v>
      </c>
      <c r="E247" s="173" t="s">
        <v>411</v>
      </c>
      <c r="F247" s="174" t="s">
        <v>412</v>
      </c>
      <c r="G247" s="175" t="s">
        <v>282</v>
      </c>
      <c r="H247" s="176">
        <v>0.23100000000000001</v>
      </c>
      <c r="I247" s="177"/>
      <c r="J247" s="178">
        <f>ROUND(I247*H247,2)</f>
        <v>0</v>
      </c>
      <c r="K247" s="174" t="s">
        <v>124</v>
      </c>
      <c r="L247" s="38"/>
      <c r="M247" s="179" t="s">
        <v>19</v>
      </c>
      <c r="N247" s="180" t="s">
        <v>42</v>
      </c>
      <c r="O247" s="63"/>
      <c r="P247" s="181">
        <f>O247*H247</f>
        <v>0</v>
      </c>
      <c r="Q247" s="181">
        <v>1.0597399999999999</v>
      </c>
      <c r="R247" s="181">
        <f>Q247*H247</f>
        <v>0.24479993999999999</v>
      </c>
      <c r="S247" s="181">
        <v>0</v>
      </c>
      <c r="T247" s="182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83" t="s">
        <v>125</v>
      </c>
      <c r="AT247" s="183" t="s">
        <v>120</v>
      </c>
      <c r="AU247" s="183" t="s">
        <v>82</v>
      </c>
      <c r="AY247" s="16" t="s">
        <v>118</v>
      </c>
      <c r="BE247" s="184">
        <f>IF(N247="základní",J247,0)</f>
        <v>0</v>
      </c>
      <c r="BF247" s="184">
        <f>IF(N247="snížená",J247,0)</f>
        <v>0</v>
      </c>
      <c r="BG247" s="184">
        <f>IF(N247="zákl. přenesená",J247,0)</f>
        <v>0</v>
      </c>
      <c r="BH247" s="184">
        <f>IF(N247="sníž. přenesená",J247,0)</f>
        <v>0</v>
      </c>
      <c r="BI247" s="184">
        <f>IF(N247="nulová",J247,0)</f>
        <v>0</v>
      </c>
      <c r="BJ247" s="16" t="s">
        <v>79</v>
      </c>
      <c r="BK247" s="184">
        <f>ROUND(I247*H247,2)</f>
        <v>0</v>
      </c>
      <c r="BL247" s="16" t="s">
        <v>125</v>
      </c>
      <c r="BM247" s="183" t="s">
        <v>413</v>
      </c>
    </row>
    <row r="248" spans="1:65" s="2" customFormat="1">
      <c r="A248" s="33"/>
      <c r="B248" s="34"/>
      <c r="C248" s="35"/>
      <c r="D248" s="185" t="s">
        <v>127</v>
      </c>
      <c r="E248" s="35"/>
      <c r="F248" s="186" t="s">
        <v>414</v>
      </c>
      <c r="G248" s="35"/>
      <c r="H248" s="35"/>
      <c r="I248" s="187"/>
      <c r="J248" s="35"/>
      <c r="K248" s="35"/>
      <c r="L248" s="38"/>
      <c r="M248" s="188"/>
      <c r="N248" s="189"/>
      <c r="O248" s="63"/>
      <c r="P248" s="63"/>
      <c r="Q248" s="63"/>
      <c r="R248" s="63"/>
      <c r="S248" s="63"/>
      <c r="T248" s="64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127</v>
      </c>
      <c r="AU248" s="16" t="s">
        <v>82</v>
      </c>
    </row>
    <row r="249" spans="1:65" s="13" customFormat="1">
      <c r="B249" s="190"/>
      <c r="C249" s="191"/>
      <c r="D249" s="185" t="s">
        <v>129</v>
      </c>
      <c r="E249" s="192" t="s">
        <v>19</v>
      </c>
      <c r="F249" s="193" t="s">
        <v>415</v>
      </c>
      <c r="G249" s="191"/>
      <c r="H249" s="194">
        <v>3.6999999999999998E-2</v>
      </c>
      <c r="I249" s="195"/>
      <c r="J249" s="191"/>
      <c r="K249" s="191"/>
      <c r="L249" s="196"/>
      <c r="M249" s="197"/>
      <c r="N249" s="198"/>
      <c r="O249" s="198"/>
      <c r="P249" s="198"/>
      <c r="Q249" s="198"/>
      <c r="R249" s="198"/>
      <c r="S249" s="198"/>
      <c r="T249" s="199"/>
      <c r="AT249" s="200" t="s">
        <v>129</v>
      </c>
      <c r="AU249" s="200" t="s">
        <v>82</v>
      </c>
      <c r="AV249" s="13" t="s">
        <v>82</v>
      </c>
      <c r="AW249" s="13" t="s">
        <v>33</v>
      </c>
      <c r="AX249" s="13" t="s">
        <v>71</v>
      </c>
      <c r="AY249" s="200" t="s">
        <v>118</v>
      </c>
    </row>
    <row r="250" spans="1:65" s="13" customFormat="1">
      <c r="B250" s="190"/>
      <c r="C250" s="191"/>
      <c r="D250" s="185" t="s">
        <v>129</v>
      </c>
      <c r="E250" s="192" t="s">
        <v>19</v>
      </c>
      <c r="F250" s="193" t="s">
        <v>416</v>
      </c>
      <c r="G250" s="191"/>
      <c r="H250" s="194">
        <v>0.19400000000000001</v>
      </c>
      <c r="I250" s="195"/>
      <c r="J250" s="191"/>
      <c r="K250" s="191"/>
      <c r="L250" s="196"/>
      <c r="M250" s="197"/>
      <c r="N250" s="198"/>
      <c r="O250" s="198"/>
      <c r="P250" s="198"/>
      <c r="Q250" s="198"/>
      <c r="R250" s="198"/>
      <c r="S250" s="198"/>
      <c r="T250" s="199"/>
      <c r="AT250" s="200" t="s">
        <v>129</v>
      </c>
      <c r="AU250" s="200" t="s">
        <v>82</v>
      </c>
      <c r="AV250" s="13" t="s">
        <v>82</v>
      </c>
      <c r="AW250" s="13" t="s">
        <v>33</v>
      </c>
      <c r="AX250" s="13" t="s">
        <v>71</v>
      </c>
      <c r="AY250" s="200" t="s">
        <v>118</v>
      </c>
    </row>
    <row r="251" spans="1:65" s="12" customFormat="1" ht="22.8" customHeight="1">
      <c r="B251" s="156"/>
      <c r="C251" s="157"/>
      <c r="D251" s="158" t="s">
        <v>70</v>
      </c>
      <c r="E251" s="170" t="s">
        <v>135</v>
      </c>
      <c r="F251" s="170" t="s">
        <v>417</v>
      </c>
      <c r="G251" s="157"/>
      <c r="H251" s="157"/>
      <c r="I251" s="160"/>
      <c r="J251" s="171">
        <f>BK251</f>
        <v>0</v>
      </c>
      <c r="K251" s="157"/>
      <c r="L251" s="162"/>
      <c r="M251" s="163"/>
      <c r="N251" s="164"/>
      <c r="O251" s="164"/>
      <c r="P251" s="165">
        <f>SUM(P252:P254)</f>
        <v>0</v>
      </c>
      <c r="Q251" s="164"/>
      <c r="R251" s="165">
        <f>SUM(R252:R254)</f>
        <v>8.2175293199999988</v>
      </c>
      <c r="S251" s="164"/>
      <c r="T251" s="166">
        <f>SUM(T252:T254)</f>
        <v>0</v>
      </c>
      <c r="AR251" s="167" t="s">
        <v>79</v>
      </c>
      <c r="AT251" s="168" t="s">
        <v>70</v>
      </c>
      <c r="AU251" s="168" t="s">
        <v>79</v>
      </c>
      <c r="AY251" s="167" t="s">
        <v>118</v>
      </c>
      <c r="BK251" s="169">
        <f>SUM(BK252:BK254)</f>
        <v>0</v>
      </c>
    </row>
    <row r="252" spans="1:65" s="2" customFormat="1" ht="14.4" customHeight="1">
      <c r="A252" s="33"/>
      <c r="B252" s="34"/>
      <c r="C252" s="172" t="s">
        <v>418</v>
      </c>
      <c r="D252" s="172" t="s">
        <v>120</v>
      </c>
      <c r="E252" s="173" t="s">
        <v>419</v>
      </c>
      <c r="F252" s="174" t="s">
        <v>420</v>
      </c>
      <c r="G252" s="175" t="s">
        <v>169</v>
      </c>
      <c r="H252" s="176">
        <v>2.6389999999999998</v>
      </c>
      <c r="I252" s="177"/>
      <c r="J252" s="178">
        <f>ROUND(I252*H252,2)</f>
        <v>0</v>
      </c>
      <c r="K252" s="174" t="s">
        <v>124</v>
      </c>
      <c r="L252" s="38"/>
      <c r="M252" s="179" t="s">
        <v>19</v>
      </c>
      <c r="N252" s="180" t="s">
        <v>42</v>
      </c>
      <c r="O252" s="63"/>
      <c r="P252" s="181">
        <f>O252*H252</f>
        <v>0</v>
      </c>
      <c r="Q252" s="181">
        <v>3.11388</v>
      </c>
      <c r="R252" s="181">
        <f>Q252*H252</f>
        <v>8.2175293199999988</v>
      </c>
      <c r="S252" s="181">
        <v>0</v>
      </c>
      <c r="T252" s="182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83" t="s">
        <v>125</v>
      </c>
      <c r="AT252" s="183" t="s">
        <v>120</v>
      </c>
      <c r="AU252" s="183" t="s">
        <v>82</v>
      </c>
      <c r="AY252" s="16" t="s">
        <v>118</v>
      </c>
      <c r="BE252" s="184">
        <f>IF(N252="základní",J252,0)</f>
        <v>0</v>
      </c>
      <c r="BF252" s="184">
        <f>IF(N252="snížená",J252,0)</f>
        <v>0</v>
      </c>
      <c r="BG252" s="184">
        <f>IF(N252="zákl. přenesená",J252,0)</f>
        <v>0</v>
      </c>
      <c r="BH252" s="184">
        <f>IF(N252="sníž. přenesená",J252,0)</f>
        <v>0</v>
      </c>
      <c r="BI252" s="184">
        <f>IF(N252="nulová",J252,0)</f>
        <v>0</v>
      </c>
      <c r="BJ252" s="16" t="s">
        <v>79</v>
      </c>
      <c r="BK252" s="184">
        <f>ROUND(I252*H252,2)</f>
        <v>0</v>
      </c>
      <c r="BL252" s="16" t="s">
        <v>125</v>
      </c>
      <c r="BM252" s="183" t="s">
        <v>421</v>
      </c>
    </row>
    <row r="253" spans="1:65" s="2" customFormat="1" ht="28.8">
      <c r="A253" s="33"/>
      <c r="B253" s="34"/>
      <c r="C253" s="35"/>
      <c r="D253" s="185" t="s">
        <v>127</v>
      </c>
      <c r="E253" s="35"/>
      <c r="F253" s="186" t="s">
        <v>422</v>
      </c>
      <c r="G253" s="35"/>
      <c r="H253" s="35"/>
      <c r="I253" s="187"/>
      <c r="J253" s="35"/>
      <c r="K253" s="35"/>
      <c r="L253" s="38"/>
      <c r="M253" s="188"/>
      <c r="N253" s="189"/>
      <c r="O253" s="63"/>
      <c r="P253" s="63"/>
      <c r="Q253" s="63"/>
      <c r="R253" s="63"/>
      <c r="S253" s="63"/>
      <c r="T253" s="64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127</v>
      </c>
      <c r="AU253" s="16" t="s">
        <v>82</v>
      </c>
    </row>
    <row r="254" spans="1:65" s="13" customFormat="1">
      <c r="B254" s="190"/>
      <c r="C254" s="191"/>
      <c r="D254" s="185" t="s">
        <v>129</v>
      </c>
      <c r="E254" s="192" t="s">
        <v>19</v>
      </c>
      <c r="F254" s="193" t="s">
        <v>423</v>
      </c>
      <c r="G254" s="191"/>
      <c r="H254" s="194">
        <v>2.6389999999999998</v>
      </c>
      <c r="I254" s="195"/>
      <c r="J254" s="191"/>
      <c r="K254" s="191"/>
      <c r="L254" s="196"/>
      <c r="M254" s="197"/>
      <c r="N254" s="198"/>
      <c r="O254" s="198"/>
      <c r="P254" s="198"/>
      <c r="Q254" s="198"/>
      <c r="R254" s="198"/>
      <c r="S254" s="198"/>
      <c r="T254" s="199"/>
      <c r="AT254" s="200" t="s">
        <v>129</v>
      </c>
      <c r="AU254" s="200" t="s">
        <v>82</v>
      </c>
      <c r="AV254" s="13" t="s">
        <v>82</v>
      </c>
      <c r="AW254" s="13" t="s">
        <v>33</v>
      </c>
      <c r="AX254" s="13" t="s">
        <v>79</v>
      </c>
      <c r="AY254" s="200" t="s">
        <v>118</v>
      </c>
    </row>
    <row r="255" spans="1:65" s="12" customFormat="1" ht="22.8" customHeight="1">
      <c r="B255" s="156"/>
      <c r="C255" s="157"/>
      <c r="D255" s="158" t="s">
        <v>70</v>
      </c>
      <c r="E255" s="170" t="s">
        <v>125</v>
      </c>
      <c r="F255" s="170" t="s">
        <v>424</v>
      </c>
      <c r="G255" s="157"/>
      <c r="H255" s="157"/>
      <c r="I255" s="160"/>
      <c r="J255" s="171">
        <f>BK255</f>
        <v>0</v>
      </c>
      <c r="K255" s="157"/>
      <c r="L255" s="162"/>
      <c r="M255" s="163"/>
      <c r="N255" s="164"/>
      <c r="O255" s="164"/>
      <c r="P255" s="165">
        <f>SUM(P256:P264)</f>
        <v>0</v>
      </c>
      <c r="Q255" s="164"/>
      <c r="R255" s="165">
        <f>SUM(R256:R264)</f>
        <v>29.436953699999997</v>
      </c>
      <c r="S255" s="164"/>
      <c r="T255" s="166">
        <f>SUM(T256:T264)</f>
        <v>0</v>
      </c>
      <c r="AR255" s="167" t="s">
        <v>79</v>
      </c>
      <c r="AT255" s="168" t="s">
        <v>70</v>
      </c>
      <c r="AU255" s="168" t="s">
        <v>79</v>
      </c>
      <c r="AY255" s="167" t="s">
        <v>118</v>
      </c>
      <c r="BK255" s="169">
        <f>SUM(BK256:BK264)</f>
        <v>0</v>
      </c>
    </row>
    <row r="256" spans="1:65" s="2" customFormat="1" ht="14.4" customHeight="1">
      <c r="A256" s="33"/>
      <c r="B256" s="34"/>
      <c r="C256" s="172" t="s">
        <v>425</v>
      </c>
      <c r="D256" s="172" t="s">
        <v>120</v>
      </c>
      <c r="E256" s="173" t="s">
        <v>426</v>
      </c>
      <c r="F256" s="174" t="s">
        <v>427</v>
      </c>
      <c r="G256" s="175" t="s">
        <v>142</v>
      </c>
      <c r="H256" s="176">
        <v>27.61</v>
      </c>
      <c r="I256" s="177"/>
      <c r="J256" s="178">
        <f>ROUND(I256*H256,2)</f>
        <v>0</v>
      </c>
      <c r="K256" s="174" t="s">
        <v>124</v>
      </c>
      <c r="L256" s="38"/>
      <c r="M256" s="179" t="s">
        <v>19</v>
      </c>
      <c r="N256" s="180" t="s">
        <v>42</v>
      </c>
      <c r="O256" s="63"/>
      <c r="P256" s="181">
        <f>O256*H256</f>
        <v>0</v>
      </c>
      <c r="Q256" s="181">
        <v>0.2429</v>
      </c>
      <c r="R256" s="181">
        <f>Q256*H256</f>
        <v>6.7064690000000002</v>
      </c>
      <c r="S256" s="181">
        <v>0</v>
      </c>
      <c r="T256" s="182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83" t="s">
        <v>125</v>
      </c>
      <c r="AT256" s="183" t="s">
        <v>120</v>
      </c>
      <c r="AU256" s="183" t="s">
        <v>82</v>
      </c>
      <c r="AY256" s="16" t="s">
        <v>118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16" t="s">
        <v>79</v>
      </c>
      <c r="BK256" s="184">
        <f>ROUND(I256*H256,2)</f>
        <v>0</v>
      </c>
      <c r="BL256" s="16" t="s">
        <v>125</v>
      </c>
      <c r="BM256" s="183" t="s">
        <v>428</v>
      </c>
    </row>
    <row r="257" spans="1:65" s="2" customFormat="1">
      <c r="A257" s="33"/>
      <c r="B257" s="34"/>
      <c r="C257" s="35"/>
      <c r="D257" s="185" t="s">
        <v>127</v>
      </c>
      <c r="E257" s="35"/>
      <c r="F257" s="186" t="s">
        <v>429</v>
      </c>
      <c r="G257" s="35"/>
      <c r="H257" s="35"/>
      <c r="I257" s="187"/>
      <c r="J257" s="35"/>
      <c r="K257" s="35"/>
      <c r="L257" s="38"/>
      <c r="M257" s="188"/>
      <c r="N257" s="189"/>
      <c r="O257" s="63"/>
      <c r="P257" s="63"/>
      <c r="Q257" s="63"/>
      <c r="R257" s="63"/>
      <c r="S257" s="63"/>
      <c r="T257" s="64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127</v>
      </c>
      <c r="AU257" s="16" t="s">
        <v>82</v>
      </c>
    </row>
    <row r="258" spans="1:65" s="2" customFormat="1" ht="19.2">
      <c r="A258" s="33"/>
      <c r="B258" s="34"/>
      <c r="C258" s="35"/>
      <c r="D258" s="185" t="s">
        <v>275</v>
      </c>
      <c r="E258" s="35"/>
      <c r="F258" s="201" t="s">
        <v>430</v>
      </c>
      <c r="G258" s="35"/>
      <c r="H258" s="35"/>
      <c r="I258" s="187"/>
      <c r="J258" s="35"/>
      <c r="K258" s="35"/>
      <c r="L258" s="38"/>
      <c r="M258" s="188"/>
      <c r="N258" s="189"/>
      <c r="O258" s="63"/>
      <c r="P258" s="63"/>
      <c r="Q258" s="63"/>
      <c r="R258" s="63"/>
      <c r="S258" s="63"/>
      <c r="T258" s="64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275</v>
      </c>
      <c r="AU258" s="16" t="s">
        <v>82</v>
      </c>
    </row>
    <row r="259" spans="1:65" s="13" customFormat="1">
      <c r="B259" s="190"/>
      <c r="C259" s="191"/>
      <c r="D259" s="185" t="s">
        <v>129</v>
      </c>
      <c r="E259" s="192" t="s">
        <v>19</v>
      </c>
      <c r="F259" s="193" t="s">
        <v>431</v>
      </c>
      <c r="G259" s="191"/>
      <c r="H259" s="194">
        <v>13.6</v>
      </c>
      <c r="I259" s="195"/>
      <c r="J259" s="191"/>
      <c r="K259" s="191"/>
      <c r="L259" s="196"/>
      <c r="M259" s="197"/>
      <c r="N259" s="198"/>
      <c r="O259" s="198"/>
      <c r="P259" s="198"/>
      <c r="Q259" s="198"/>
      <c r="R259" s="198"/>
      <c r="S259" s="198"/>
      <c r="T259" s="199"/>
      <c r="AT259" s="200" t="s">
        <v>129</v>
      </c>
      <c r="AU259" s="200" t="s">
        <v>82</v>
      </c>
      <c r="AV259" s="13" t="s">
        <v>82</v>
      </c>
      <c r="AW259" s="13" t="s">
        <v>33</v>
      </c>
      <c r="AX259" s="13" t="s">
        <v>71</v>
      </c>
      <c r="AY259" s="200" t="s">
        <v>118</v>
      </c>
    </row>
    <row r="260" spans="1:65" s="13" customFormat="1">
      <c r="B260" s="190"/>
      <c r="C260" s="191"/>
      <c r="D260" s="185" t="s">
        <v>129</v>
      </c>
      <c r="E260" s="192" t="s">
        <v>19</v>
      </c>
      <c r="F260" s="193" t="s">
        <v>432</v>
      </c>
      <c r="G260" s="191"/>
      <c r="H260" s="194">
        <v>14.01</v>
      </c>
      <c r="I260" s="195"/>
      <c r="J260" s="191"/>
      <c r="K260" s="191"/>
      <c r="L260" s="196"/>
      <c r="M260" s="197"/>
      <c r="N260" s="198"/>
      <c r="O260" s="198"/>
      <c r="P260" s="198"/>
      <c r="Q260" s="198"/>
      <c r="R260" s="198"/>
      <c r="S260" s="198"/>
      <c r="T260" s="199"/>
      <c r="AT260" s="200" t="s">
        <v>129</v>
      </c>
      <c r="AU260" s="200" t="s">
        <v>82</v>
      </c>
      <c r="AV260" s="13" t="s">
        <v>82</v>
      </c>
      <c r="AW260" s="13" t="s">
        <v>33</v>
      </c>
      <c r="AX260" s="13" t="s">
        <v>71</v>
      </c>
      <c r="AY260" s="200" t="s">
        <v>118</v>
      </c>
    </row>
    <row r="261" spans="1:65" s="2" customFormat="1" ht="14.4" customHeight="1">
      <c r="A261" s="33"/>
      <c r="B261" s="34"/>
      <c r="C261" s="172" t="s">
        <v>433</v>
      </c>
      <c r="D261" s="172" t="s">
        <v>120</v>
      </c>
      <c r="E261" s="173" t="s">
        <v>434</v>
      </c>
      <c r="F261" s="174" t="s">
        <v>435</v>
      </c>
      <c r="G261" s="175" t="s">
        <v>142</v>
      </c>
      <c r="H261" s="176">
        <v>27.61</v>
      </c>
      <c r="I261" s="177"/>
      <c r="J261" s="178">
        <f>ROUND(I261*H261,2)</f>
        <v>0</v>
      </c>
      <c r="K261" s="174" t="s">
        <v>124</v>
      </c>
      <c r="L261" s="38"/>
      <c r="M261" s="179" t="s">
        <v>19</v>
      </c>
      <c r="N261" s="180" t="s">
        <v>42</v>
      </c>
      <c r="O261" s="63"/>
      <c r="P261" s="181">
        <f>O261*H261</f>
        <v>0</v>
      </c>
      <c r="Q261" s="181">
        <v>0.82326999999999995</v>
      </c>
      <c r="R261" s="181">
        <f>Q261*H261</f>
        <v>22.730484699999998</v>
      </c>
      <c r="S261" s="181">
        <v>0</v>
      </c>
      <c r="T261" s="182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83" t="s">
        <v>125</v>
      </c>
      <c r="AT261" s="183" t="s">
        <v>120</v>
      </c>
      <c r="AU261" s="183" t="s">
        <v>82</v>
      </c>
      <c r="AY261" s="16" t="s">
        <v>118</v>
      </c>
      <c r="BE261" s="184">
        <f>IF(N261="základní",J261,0)</f>
        <v>0</v>
      </c>
      <c r="BF261" s="184">
        <f>IF(N261="snížená",J261,0)</f>
        <v>0</v>
      </c>
      <c r="BG261" s="184">
        <f>IF(N261="zákl. přenesená",J261,0)</f>
        <v>0</v>
      </c>
      <c r="BH261" s="184">
        <f>IF(N261="sníž. přenesená",J261,0)</f>
        <v>0</v>
      </c>
      <c r="BI261" s="184">
        <f>IF(N261="nulová",J261,0)</f>
        <v>0</v>
      </c>
      <c r="BJ261" s="16" t="s">
        <v>79</v>
      </c>
      <c r="BK261" s="184">
        <f>ROUND(I261*H261,2)</f>
        <v>0</v>
      </c>
      <c r="BL261" s="16" t="s">
        <v>125</v>
      </c>
      <c r="BM261" s="183" t="s">
        <v>436</v>
      </c>
    </row>
    <row r="262" spans="1:65" s="2" customFormat="1">
      <c r="A262" s="33"/>
      <c r="B262" s="34"/>
      <c r="C262" s="35"/>
      <c r="D262" s="185" t="s">
        <v>127</v>
      </c>
      <c r="E262" s="35"/>
      <c r="F262" s="186" t="s">
        <v>437</v>
      </c>
      <c r="G262" s="35"/>
      <c r="H262" s="35"/>
      <c r="I262" s="187"/>
      <c r="J262" s="35"/>
      <c r="K262" s="35"/>
      <c r="L262" s="38"/>
      <c r="M262" s="188"/>
      <c r="N262" s="189"/>
      <c r="O262" s="63"/>
      <c r="P262" s="63"/>
      <c r="Q262" s="63"/>
      <c r="R262" s="63"/>
      <c r="S262" s="63"/>
      <c r="T262" s="64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127</v>
      </c>
      <c r="AU262" s="16" t="s">
        <v>82</v>
      </c>
    </row>
    <row r="263" spans="1:65" s="13" customFormat="1">
      <c r="B263" s="190"/>
      <c r="C263" s="191"/>
      <c r="D263" s="185" t="s">
        <v>129</v>
      </c>
      <c r="E263" s="192" t="s">
        <v>19</v>
      </c>
      <c r="F263" s="193" t="s">
        <v>431</v>
      </c>
      <c r="G263" s="191"/>
      <c r="H263" s="194">
        <v>13.6</v>
      </c>
      <c r="I263" s="195"/>
      <c r="J263" s="191"/>
      <c r="K263" s="191"/>
      <c r="L263" s="196"/>
      <c r="M263" s="197"/>
      <c r="N263" s="198"/>
      <c r="O263" s="198"/>
      <c r="P263" s="198"/>
      <c r="Q263" s="198"/>
      <c r="R263" s="198"/>
      <c r="S263" s="198"/>
      <c r="T263" s="199"/>
      <c r="AT263" s="200" t="s">
        <v>129</v>
      </c>
      <c r="AU263" s="200" t="s">
        <v>82</v>
      </c>
      <c r="AV263" s="13" t="s">
        <v>82</v>
      </c>
      <c r="AW263" s="13" t="s">
        <v>33</v>
      </c>
      <c r="AX263" s="13" t="s">
        <v>71</v>
      </c>
      <c r="AY263" s="200" t="s">
        <v>118</v>
      </c>
    </row>
    <row r="264" spans="1:65" s="13" customFormat="1">
      <c r="B264" s="190"/>
      <c r="C264" s="191"/>
      <c r="D264" s="185" t="s">
        <v>129</v>
      </c>
      <c r="E264" s="192" t="s">
        <v>19</v>
      </c>
      <c r="F264" s="193" t="s">
        <v>432</v>
      </c>
      <c r="G264" s="191"/>
      <c r="H264" s="194">
        <v>14.01</v>
      </c>
      <c r="I264" s="195"/>
      <c r="J264" s="191"/>
      <c r="K264" s="191"/>
      <c r="L264" s="196"/>
      <c r="M264" s="197"/>
      <c r="N264" s="198"/>
      <c r="O264" s="198"/>
      <c r="P264" s="198"/>
      <c r="Q264" s="198"/>
      <c r="R264" s="198"/>
      <c r="S264" s="198"/>
      <c r="T264" s="199"/>
      <c r="AT264" s="200" t="s">
        <v>129</v>
      </c>
      <c r="AU264" s="200" t="s">
        <v>82</v>
      </c>
      <c r="AV264" s="13" t="s">
        <v>82</v>
      </c>
      <c r="AW264" s="13" t="s">
        <v>33</v>
      </c>
      <c r="AX264" s="13" t="s">
        <v>71</v>
      </c>
      <c r="AY264" s="200" t="s">
        <v>118</v>
      </c>
    </row>
    <row r="265" spans="1:65" s="12" customFormat="1" ht="22.8" customHeight="1">
      <c r="B265" s="156"/>
      <c r="C265" s="157"/>
      <c r="D265" s="158" t="s">
        <v>70</v>
      </c>
      <c r="E265" s="170" t="s">
        <v>146</v>
      </c>
      <c r="F265" s="170" t="s">
        <v>438</v>
      </c>
      <c r="G265" s="157"/>
      <c r="H265" s="157"/>
      <c r="I265" s="160"/>
      <c r="J265" s="171">
        <f>BK265</f>
        <v>0</v>
      </c>
      <c r="K265" s="157"/>
      <c r="L265" s="162"/>
      <c r="M265" s="163"/>
      <c r="N265" s="164"/>
      <c r="O265" s="164"/>
      <c r="P265" s="165">
        <f>SUM(P266:P308)</f>
        <v>0</v>
      </c>
      <c r="Q265" s="164"/>
      <c r="R265" s="165">
        <f>SUM(R266:R308)</f>
        <v>4377.1782399999993</v>
      </c>
      <c r="S265" s="164"/>
      <c r="T265" s="166">
        <f>SUM(T266:T308)</f>
        <v>0</v>
      </c>
      <c r="AR265" s="167" t="s">
        <v>79</v>
      </c>
      <c r="AT265" s="168" t="s">
        <v>70</v>
      </c>
      <c r="AU265" s="168" t="s">
        <v>79</v>
      </c>
      <c r="AY265" s="167" t="s">
        <v>118</v>
      </c>
      <c r="BK265" s="169">
        <f>SUM(BK266:BK308)</f>
        <v>0</v>
      </c>
    </row>
    <row r="266" spans="1:65" s="2" customFormat="1" ht="19.8" customHeight="1">
      <c r="A266" s="33"/>
      <c r="B266" s="34"/>
      <c r="C266" s="172" t="s">
        <v>439</v>
      </c>
      <c r="D266" s="172" t="s">
        <v>120</v>
      </c>
      <c r="E266" s="173" t="s">
        <v>440</v>
      </c>
      <c r="F266" s="174" t="s">
        <v>441</v>
      </c>
      <c r="G266" s="175" t="s">
        <v>142</v>
      </c>
      <c r="H266" s="176">
        <v>4325.4399999999996</v>
      </c>
      <c r="I266" s="177"/>
      <c r="J266" s="178">
        <f>ROUND(I266*H266,2)</f>
        <v>0</v>
      </c>
      <c r="K266" s="174" t="s">
        <v>124</v>
      </c>
      <c r="L266" s="38"/>
      <c r="M266" s="179" t="s">
        <v>19</v>
      </c>
      <c r="N266" s="180" t="s">
        <v>42</v>
      </c>
      <c r="O266" s="63"/>
      <c r="P266" s="181">
        <f>O266*H266</f>
        <v>0</v>
      </c>
      <c r="Q266" s="181">
        <v>0</v>
      </c>
      <c r="R266" s="181">
        <f>Q266*H266</f>
        <v>0</v>
      </c>
      <c r="S266" s="181">
        <v>0</v>
      </c>
      <c r="T266" s="182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83" t="s">
        <v>125</v>
      </c>
      <c r="AT266" s="183" t="s">
        <v>120</v>
      </c>
      <c r="AU266" s="183" t="s">
        <v>82</v>
      </c>
      <c r="AY266" s="16" t="s">
        <v>118</v>
      </c>
      <c r="BE266" s="184">
        <f>IF(N266="základní",J266,0)</f>
        <v>0</v>
      </c>
      <c r="BF266" s="184">
        <f>IF(N266="snížená",J266,0)</f>
        <v>0</v>
      </c>
      <c r="BG266" s="184">
        <f>IF(N266="zákl. přenesená",J266,0)</f>
        <v>0</v>
      </c>
      <c r="BH266" s="184">
        <f>IF(N266="sníž. přenesená",J266,0)</f>
        <v>0</v>
      </c>
      <c r="BI266" s="184">
        <f>IF(N266="nulová",J266,0)</f>
        <v>0</v>
      </c>
      <c r="BJ266" s="16" t="s">
        <v>79</v>
      </c>
      <c r="BK266" s="184">
        <f>ROUND(I266*H266,2)</f>
        <v>0</v>
      </c>
      <c r="BL266" s="16" t="s">
        <v>125</v>
      </c>
      <c r="BM266" s="183" t="s">
        <v>442</v>
      </c>
    </row>
    <row r="267" spans="1:65" s="2" customFormat="1" ht="28.8">
      <c r="A267" s="33"/>
      <c r="B267" s="34"/>
      <c r="C267" s="35"/>
      <c r="D267" s="185" t="s">
        <v>127</v>
      </c>
      <c r="E267" s="35"/>
      <c r="F267" s="186" t="s">
        <v>443</v>
      </c>
      <c r="G267" s="35"/>
      <c r="H267" s="35"/>
      <c r="I267" s="187"/>
      <c r="J267" s="35"/>
      <c r="K267" s="35"/>
      <c r="L267" s="38"/>
      <c r="M267" s="188"/>
      <c r="N267" s="189"/>
      <c r="O267" s="63"/>
      <c r="P267" s="63"/>
      <c r="Q267" s="63"/>
      <c r="R267" s="63"/>
      <c r="S267" s="63"/>
      <c r="T267" s="64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127</v>
      </c>
      <c r="AU267" s="16" t="s">
        <v>82</v>
      </c>
    </row>
    <row r="268" spans="1:65" s="13" customFormat="1">
      <c r="B268" s="190"/>
      <c r="C268" s="191"/>
      <c r="D268" s="185" t="s">
        <v>129</v>
      </c>
      <c r="E268" s="192" t="s">
        <v>19</v>
      </c>
      <c r="F268" s="193" t="s">
        <v>444</v>
      </c>
      <c r="G268" s="191"/>
      <c r="H268" s="194">
        <v>3795.44</v>
      </c>
      <c r="I268" s="195"/>
      <c r="J268" s="191"/>
      <c r="K268" s="191"/>
      <c r="L268" s="196"/>
      <c r="M268" s="197"/>
      <c r="N268" s="198"/>
      <c r="O268" s="198"/>
      <c r="P268" s="198"/>
      <c r="Q268" s="198"/>
      <c r="R268" s="198"/>
      <c r="S268" s="198"/>
      <c r="T268" s="199"/>
      <c r="AT268" s="200" t="s">
        <v>129</v>
      </c>
      <c r="AU268" s="200" t="s">
        <v>82</v>
      </c>
      <c r="AV268" s="13" t="s">
        <v>82</v>
      </c>
      <c r="AW268" s="13" t="s">
        <v>33</v>
      </c>
      <c r="AX268" s="13" t="s">
        <v>71</v>
      </c>
      <c r="AY268" s="200" t="s">
        <v>118</v>
      </c>
    </row>
    <row r="269" spans="1:65" s="13" customFormat="1">
      <c r="B269" s="190"/>
      <c r="C269" s="191"/>
      <c r="D269" s="185" t="s">
        <v>129</v>
      </c>
      <c r="E269" s="192" t="s">
        <v>19</v>
      </c>
      <c r="F269" s="193" t="s">
        <v>332</v>
      </c>
      <c r="G269" s="191"/>
      <c r="H269" s="194">
        <v>530</v>
      </c>
      <c r="I269" s="195"/>
      <c r="J269" s="191"/>
      <c r="K269" s="191"/>
      <c r="L269" s="196"/>
      <c r="M269" s="197"/>
      <c r="N269" s="198"/>
      <c r="O269" s="198"/>
      <c r="P269" s="198"/>
      <c r="Q269" s="198"/>
      <c r="R269" s="198"/>
      <c r="S269" s="198"/>
      <c r="T269" s="199"/>
      <c r="AT269" s="200" t="s">
        <v>129</v>
      </c>
      <c r="AU269" s="200" t="s">
        <v>82</v>
      </c>
      <c r="AV269" s="13" t="s">
        <v>82</v>
      </c>
      <c r="AW269" s="13" t="s">
        <v>33</v>
      </c>
      <c r="AX269" s="13" t="s">
        <v>71</v>
      </c>
      <c r="AY269" s="200" t="s">
        <v>118</v>
      </c>
    </row>
    <row r="270" spans="1:65" s="2" customFormat="1" ht="14.4" customHeight="1">
      <c r="A270" s="33"/>
      <c r="B270" s="34"/>
      <c r="C270" s="202" t="s">
        <v>445</v>
      </c>
      <c r="D270" s="202" t="s">
        <v>298</v>
      </c>
      <c r="E270" s="203" t="s">
        <v>446</v>
      </c>
      <c r="F270" s="204" t="s">
        <v>447</v>
      </c>
      <c r="G270" s="205" t="s">
        <v>282</v>
      </c>
      <c r="H270" s="206">
        <v>68.774000000000001</v>
      </c>
      <c r="I270" s="207"/>
      <c r="J270" s="208">
        <f>ROUND(I270*H270,2)</f>
        <v>0</v>
      </c>
      <c r="K270" s="204" t="s">
        <v>124</v>
      </c>
      <c r="L270" s="209"/>
      <c r="M270" s="210" t="s">
        <v>19</v>
      </c>
      <c r="N270" s="211" t="s">
        <v>42</v>
      </c>
      <c r="O270" s="63"/>
      <c r="P270" s="181">
        <f>O270*H270</f>
        <v>0</v>
      </c>
      <c r="Q270" s="181">
        <v>1</v>
      </c>
      <c r="R270" s="181">
        <f>Q270*H270</f>
        <v>68.774000000000001</v>
      </c>
      <c r="S270" s="181">
        <v>0</v>
      </c>
      <c r="T270" s="182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83" t="s">
        <v>166</v>
      </c>
      <c r="AT270" s="183" t="s">
        <v>298</v>
      </c>
      <c r="AU270" s="183" t="s">
        <v>82</v>
      </c>
      <c r="AY270" s="16" t="s">
        <v>118</v>
      </c>
      <c r="BE270" s="184">
        <f>IF(N270="základní",J270,0)</f>
        <v>0</v>
      </c>
      <c r="BF270" s="184">
        <f>IF(N270="snížená",J270,0)</f>
        <v>0</v>
      </c>
      <c r="BG270" s="184">
        <f>IF(N270="zákl. přenesená",J270,0)</f>
        <v>0</v>
      </c>
      <c r="BH270" s="184">
        <f>IF(N270="sníž. přenesená",J270,0)</f>
        <v>0</v>
      </c>
      <c r="BI270" s="184">
        <f>IF(N270="nulová",J270,0)</f>
        <v>0</v>
      </c>
      <c r="BJ270" s="16" t="s">
        <v>79</v>
      </c>
      <c r="BK270" s="184">
        <f>ROUND(I270*H270,2)</f>
        <v>0</v>
      </c>
      <c r="BL270" s="16" t="s">
        <v>125</v>
      </c>
      <c r="BM270" s="183" t="s">
        <v>448</v>
      </c>
    </row>
    <row r="271" spans="1:65" s="2" customFormat="1">
      <c r="A271" s="33"/>
      <c r="B271" s="34"/>
      <c r="C271" s="35"/>
      <c r="D271" s="185" t="s">
        <v>127</v>
      </c>
      <c r="E271" s="35"/>
      <c r="F271" s="186" t="s">
        <v>447</v>
      </c>
      <c r="G271" s="35"/>
      <c r="H271" s="35"/>
      <c r="I271" s="187"/>
      <c r="J271" s="35"/>
      <c r="K271" s="35"/>
      <c r="L271" s="38"/>
      <c r="M271" s="188"/>
      <c r="N271" s="189"/>
      <c r="O271" s="63"/>
      <c r="P271" s="63"/>
      <c r="Q271" s="63"/>
      <c r="R271" s="63"/>
      <c r="S271" s="63"/>
      <c r="T271" s="64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127</v>
      </c>
      <c r="AU271" s="16" t="s">
        <v>82</v>
      </c>
    </row>
    <row r="272" spans="1:65" s="13" customFormat="1">
      <c r="B272" s="190"/>
      <c r="C272" s="191"/>
      <c r="D272" s="185" t="s">
        <v>129</v>
      </c>
      <c r="E272" s="192" t="s">
        <v>19</v>
      </c>
      <c r="F272" s="193" t="s">
        <v>449</v>
      </c>
      <c r="G272" s="191"/>
      <c r="H272" s="194">
        <v>68.774000000000001</v>
      </c>
      <c r="I272" s="195"/>
      <c r="J272" s="191"/>
      <c r="K272" s="191"/>
      <c r="L272" s="196"/>
      <c r="M272" s="197"/>
      <c r="N272" s="198"/>
      <c r="O272" s="198"/>
      <c r="P272" s="198"/>
      <c r="Q272" s="198"/>
      <c r="R272" s="198"/>
      <c r="S272" s="198"/>
      <c r="T272" s="199"/>
      <c r="AT272" s="200" t="s">
        <v>129</v>
      </c>
      <c r="AU272" s="200" t="s">
        <v>82</v>
      </c>
      <c r="AV272" s="13" t="s">
        <v>82</v>
      </c>
      <c r="AW272" s="13" t="s">
        <v>33</v>
      </c>
      <c r="AX272" s="13" t="s">
        <v>79</v>
      </c>
      <c r="AY272" s="200" t="s">
        <v>118</v>
      </c>
    </row>
    <row r="273" spans="1:65" s="2" customFormat="1" ht="14.4" customHeight="1">
      <c r="A273" s="33"/>
      <c r="B273" s="34"/>
      <c r="C273" s="172" t="s">
        <v>450</v>
      </c>
      <c r="D273" s="172" t="s">
        <v>120</v>
      </c>
      <c r="E273" s="173" t="s">
        <v>451</v>
      </c>
      <c r="F273" s="174" t="s">
        <v>452</v>
      </c>
      <c r="G273" s="175" t="s">
        <v>142</v>
      </c>
      <c r="H273" s="176">
        <v>4616</v>
      </c>
      <c r="I273" s="177"/>
      <c r="J273" s="178">
        <f>ROUND(I273*H273,2)</f>
        <v>0</v>
      </c>
      <c r="K273" s="174" t="s">
        <v>124</v>
      </c>
      <c r="L273" s="38"/>
      <c r="M273" s="179" t="s">
        <v>19</v>
      </c>
      <c r="N273" s="180" t="s">
        <v>42</v>
      </c>
      <c r="O273" s="63"/>
      <c r="P273" s="181">
        <f>O273*H273</f>
        <v>0</v>
      </c>
      <c r="Q273" s="181">
        <v>0.36834</v>
      </c>
      <c r="R273" s="181">
        <f>Q273*H273</f>
        <v>1700.2574400000001</v>
      </c>
      <c r="S273" s="181">
        <v>0</v>
      </c>
      <c r="T273" s="182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83" t="s">
        <v>125</v>
      </c>
      <c r="AT273" s="183" t="s">
        <v>120</v>
      </c>
      <c r="AU273" s="183" t="s">
        <v>82</v>
      </c>
      <c r="AY273" s="16" t="s">
        <v>118</v>
      </c>
      <c r="BE273" s="184">
        <f>IF(N273="základní",J273,0)</f>
        <v>0</v>
      </c>
      <c r="BF273" s="184">
        <f>IF(N273="snížená",J273,0)</f>
        <v>0</v>
      </c>
      <c r="BG273" s="184">
        <f>IF(N273="zákl. přenesená",J273,0)</f>
        <v>0</v>
      </c>
      <c r="BH273" s="184">
        <f>IF(N273="sníž. přenesená",J273,0)</f>
        <v>0</v>
      </c>
      <c r="BI273" s="184">
        <f>IF(N273="nulová",J273,0)</f>
        <v>0</v>
      </c>
      <c r="BJ273" s="16" t="s">
        <v>79</v>
      </c>
      <c r="BK273" s="184">
        <f>ROUND(I273*H273,2)</f>
        <v>0</v>
      </c>
      <c r="BL273" s="16" t="s">
        <v>125</v>
      </c>
      <c r="BM273" s="183" t="s">
        <v>453</v>
      </c>
    </row>
    <row r="274" spans="1:65" s="2" customFormat="1">
      <c r="A274" s="33"/>
      <c r="B274" s="34"/>
      <c r="C274" s="35"/>
      <c r="D274" s="185" t="s">
        <v>127</v>
      </c>
      <c r="E274" s="35"/>
      <c r="F274" s="186" t="s">
        <v>454</v>
      </c>
      <c r="G274" s="35"/>
      <c r="H274" s="35"/>
      <c r="I274" s="187"/>
      <c r="J274" s="35"/>
      <c r="K274" s="35"/>
      <c r="L274" s="38"/>
      <c r="M274" s="188"/>
      <c r="N274" s="189"/>
      <c r="O274" s="63"/>
      <c r="P274" s="63"/>
      <c r="Q274" s="63"/>
      <c r="R274" s="63"/>
      <c r="S274" s="63"/>
      <c r="T274" s="64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6" t="s">
        <v>127</v>
      </c>
      <c r="AU274" s="16" t="s">
        <v>82</v>
      </c>
    </row>
    <row r="275" spans="1:65" s="13" customFormat="1">
      <c r="B275" s="190"/>
      <c r="C275" s="191"/>
      <c r="D275" s="185" t="s">
        <v>129</v>
      </c>
      <c r="E275" s="192" t="s">
        <v>19</v>
      </c>
      <c r="F275" s="193" t="s">
        <v>455</v>
      </c>
      <c r="G275" s="191"/>
      <c r="H275" s="194">
        <v>4086</v>
      </c>
      <c r="I275" s="195"/>
      <c r="J275" s="191"/>
      <c r="K275" s="191"/>
      <c r="L275" s="196"/>
      <c r="M275" s="197"/>
      <c r="N275" s="198"/>
      <c r="O275" s="198"/>
      <c r="P275" s="198"/>
      <c r="Q275" s="198"/>
      <c r="R275" s="198"/>
      <c r="S275" s="198"/>
      <c r="T275" s="199"/>
      <c r="AT275" s="200" t="s">
        <v>129</v>
      </c>
      <c r="AU275" s="200" t="s">
        <v>82</v>
      </c>
      <c r="AV275" s="13" t="s">
        <v>82</v>
      </c>
      <c r="AW275" s="13" t="s">
        <v>33</v>
      </c>
      <c r="AX275" s="13" t="s">
        <v>71</v>
      </c>
      <c r="AY275" s="200" t="s">
        <v>118</v>
      </c>
    </row>
    <row r="276" spans="1:65" s="13" customFormat="1">
      <c r="B276" s="190"/>
      <c r="C276" s="191"/>
      <c r="D276" s="185" t="s">
        <v>129</v>
      </c>
      <c r="E276" s="192" t="s">
        <v>19</v>
      </c>
      <c r="F276" s="193" t="s">
        <v>332</v>
      </c>
      <c r="G276" s="191"/>
      <c r="H276" s="194">
        <v>530</v>
      </c>
      <c r="I276" s="195"/>
      <c r="J276" s="191"/>
      <c r="K276" s="191"/>
      <c r="L276" s="196"/>
      <c r="M276" s="197"/>
      <c r="N276" s="198"/>
      <c r="O276" s="198"/>
      <c r="P276" s="198"/>
      <c r="Q276" s="198"/>
      <c r="R276" s="198"/>
      <c r="S276" s="198"/>
      <c r="T276" s="199"/>
      <c r="AT276" s="200" t="s">
        <v>129</v>
      </c>
      <c r="AU276" s="200" t="s">
        <v>82</v>
      </c>
      <c r="AV276" s="13" t="s">
        <v>82</v>
      </c>
      <c r="AW276" s="13" t="s">
        <v>33</v>
      </c>
      <c r="AX276" s="13" t="s">
        <v>71</v>
      </c>
      <c r="AY276" s="200" t="s">
        <v>118</v>
      </c>
    </row>
    <row r="277" spans="1:65" s="2" customFormat="1" ht="14.4" customHeight="1">
      <c r="A277" s="33"/>
      <c r="B277" s="34"/>
      <c r="C277" s="172" t="s">
        <v>456</v>
      </c>
      <c r="D277" s="172" t="s">
        <v>120</v>
      </c>
      <c r="E277" s="173" t="s">
        <v>457</v>
      </c>
      <c r="F277" s="174" t="s">
        <v>458</v>
      </c>
      <c r="G277" s="175" t="s">
        <v>142</v>
      </c>
      <c r="H277" s="176">
        <v>1240</v>
      </c>
      <c r="I277" s="177"/>
      <c r="J277" s="178">
        <f>ROUND(I277*H277,2)</f>
        <v>0</v>
      </c>
      <c r="K277" s="174" t="s">
        <v>124</v>
      </c>
      <c r="L277" s="38"/>
      <c r="M277" s="179" t="s">
        <v>19</v>
      </c>
      <c r="N277" s="180" t="s">
        <v>42</v>
      </c>
      <c r="O277" s="63"/>
      <c r="P277" s="181">
        <f>O277*H277</f>
        <v>0</v>
      </c>
      <c r="Q277" s="181">
        <v>0.23</v>
      </c>
      <c r="R277" s="181">
        <f>Q277*H277</f>
        <v>285.2</v>
      </c>
      <c r="S277" s="181">
        <v>0</v>
      </c>
      <c r="T277" s="182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83" t="s">
        <v>125</v>
      </c>
      <c r="AT277" s="183" t="s">
        <v>120</v>
      </c>
      <c r="AU277" s="183" t="s">
        <v>82</v>
      </c>
      <c r="AY277" s="16" t="s">
        <v>118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16" t="s">
        <v>79</v>
      </c>
      <c r="BK277" s="184">
        <f>ROUND(I277*H277,2)</f>
        <v>0</v>
      </c>
      <c r="BL277" s="16" t="s">
        <v>125</v>
      </c>
      <c r="BM277" s="183" t="s">
        <v>459</v>
      </c>
    </row>
    <row r="278" spans="1:65" s="2" customFormat="1">
      <c r="A278" s="33"/>
      <c r="B278" s="34"/>
      <c r="C278" s="35"/>
      <c r="D278" s="185" t="s">
        <v>127</v>
      </c>
      <c r="E278" s="35"/>
      <c r="F278" s="186" t="s">
        <v>460</v>
      </c>
      <c r="G278" s="35"/>
      <c r="H278" s="35"/>
      <c r="I278" s="187"/>
      <c r="J278" s="35"/>
      <c r="K278" s="35"/>
      <c r="L278" s="38"/>
      <c r="M278" s="188"/>
      <c r="N278" s="189"/>
      <c r="O278" s="63"/>
      <c r="P278" s="63"/>
      <c r="Q278" s="63"/>
      <c r="R278" s="63"/>
      <c r="S278" s="63"/>
      <c r="T278" s="64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6" t="s">
        <v>127</v>
      </c>
      <c r="AU278" s="16" t="s">
        <v>82</v>
      </c>
    </row>
    <row r="279" spans="1:65" s="2" customFormat="1" ht="19.2">
      <c r="A279" s="33"/>
      <c r="B279" s="34"/>
      <c r="C279" s="35"/>
      <c r="D279" s="185" t="s">
        <v>275</v>
      </c>
      <c r="E279" s="35"/>
      <c r="F279" s="201" t="s">
        <v>461</v>
      </c>
      <c r="G279" s="35"/>
      <c r="H279" s="35"/>
      <c r="I279" s="187"/>
      <c r="J279" s="35"/>
      <c r="K279" s="35"/>
      <c r="L279" s="38"/>
      <c r="M279" s="188"/>
      <c r="N279" s="189"/>
      <c r="O279" s="63"/>
      <c r="P279" s="63"/>
      <c r="Q279" s="63"/>
      <c r="R279" s="63"/>
      <c r="S279" s="63"/>
      <c r="T279" s="64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6" t="s">
        <v>275</v>
      </c>
      <c r="AU279" s="16" t="s">
        <v>82</v>
      </c>
    </row>
    <row r="280" spans="1:65" s="13" customFormat="1">
      <c r="B280" s="190"/>
      <c r="C280" s="191"/>
      <c r="D280" s="185" t="s">
        <v>129</v>
      </c>
      <c r="E280" s="192" t="s">
        <v>19</v>
      </c>
      <c r="F280" s="193" t="s">
        <v>462</v>
      </c>
      <c r="G280" s="191"/>
      <c r="H280" s="194">
        <v>1240</v>
      </c>
      <c r="I280" s="195"/>
      <c r="J280" s="191"/>
      <c r="K280" s="191"/>
      <c r="L280" s="196"/>
      <c r="M280" s="197"/>
      <c r="N280" s="198"/>
      <c r="O280" s="198"/>
      <c r="P280" s="198"/>
      <c r="Q280" s="198"/>
      <c r="R280" s="198"/>
      <c r="S280" s="198"/>
      <c r="T280" s="199"/>
      <c r="AT280" s="200" t="s">
        <v>129</v>
      </c>
      <c r="AU280" s="200" t="s">
        <v>82</v>
      </c>
      <c r="AV280" s="13" t="s">
        <v>82</v>
      </c>
      <c r="AW280" s="13" t="s">
        <v>33</v>
      </c>
      <c r="AX280" s="13" t="s">
        <v>79</v>
      </c>
      <c r="AY280" s="200" t="s">
        <v>118</v>
      </c>
    </row>
    <row r="281" spans="1:65" s="2" customFormat="1" ht="14.4" customHeight="1">
      <c r="A281" s="33"/>
      <c r="B281" s="34"/>
      <c r="C281" s="172" t="s">
        <v>463</v>
      </c>
      <c r="D281" s="172" t="s">
        <v>120</v>
      </c>
      <c r="E281" s="173" t="s">
        <v>464</v>
      </c>
      <c r="F281" s="174" t="s">
        <v>465</v>
      </c>
      <c r="G281" s="175" t="s">
        <v>142</v>
      </c>
      <c r="H281" s="176">
        <v>4874.05</v>
      </c>
      <c r="I281" s="177"/>
      <c r="J281" s="178">
        <f>ROUND(I281*H281,2)</f>
        <v>0</v>
      </c>
      <c r="K281" s="174" t="s">
        <v>124</v>
      </c>
      <c r="L281" s="38"/>
      <c r="M281" s="179" t="s">
        <v>19</v>
      </c>
      <c r="N281" s="180" t="s">
        <v>42</v>
      </c>
      <c r="O281" s="63"/>
      <c r="P281" s="181">
        <f>O281*H281</f>
        <v>0</v>
      </c>
      <c r="Q281" s="181">
        <v>0.46</v>
      </c>
      <c r="R281" s="181">
        <f>Q281*H281</f>
        <v>2242.0630000000001</v>
      </c>
      <c r="S281" s="181">
        <v>0</v>
      </c>
      <c r="T281" s="182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83" t="s">
        <v>125</v>
      </c>
      <c r="AT281" s="183" t="s">
        <v>120</v>
      </c>
      <c r="AU281" s="183" t="s">
        <v>82</v>
      </c>
      <c r="AY281" s="16" t="s">
        <v>118</v>
      </c>
      <c r="BE281" s="184">
        <f>IF(N281="základní",J281,0)</f>
        <v>0</v>
      </c>
      <c r="BF281" s="184">
        <f>IF(N281="snížená",J281,0)</f>
        <v>0</v>
      </c>
      <c r="BG281" s="184">
        <f>IF(N281="zákl. přenesená",J281,0)</f>
        <v>0</v>
      </c>
      <c r="BH281" s="184">
        <f>IF(N281="sníž. přenesená",J281,0)</f>
        <v>0</v>
      </c>
      <c r="BI281" s="184">
        <f>IF(N281="nulová",J281,0)</f>
        <v>0</v>
      </c>
      <c r="BJ281" s="16" t="s">
        <v>79</v>
      </c>
      <c r="BK281" s="184">
        <f>ROUND(I281*H281,2)</f>
        <v>0</v>
      </c>
      <c r="BL281" s="16" t="s">
        <v>125</v>
      </c>
      <c r="BM281" s="183" t="s">
        <v>466</v>
      </c>
    </row>
    <row r="282" spans="1:65" s="2" customFormat="1">
      <c r="A282" s="33"/>
      <c r="B282" s="34"/>
      <c r="C282" s="35"/>
      <c r="D282" s="185" t="s">
        <v>127</v>
      </c>
      <c r="E282" s="35"/>
      <c r="F282" s="186" t="s">
        <v>467</v>
      </c>
      <c r="G282" s="35"/>
      <c r="H282" s="35"/>
      <c r="I282" s="187"/>
      <c r="J282" s="35"/>
      <c r="K282" s="35"/>
      <c r="L282" s="38"/>
      <c r="M282" s="188"/>
      <c r="N282" s="189"/>
      <c r="O282" s="63"/>
      <c r="P282" s="63"/>
      <c r="Q282" s="63"/>
      <c r="R282" s="63"/>
      <c r="S282" s="63"/>
      <c r="T282" s="64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6" t="s">
        <v>127</v>
      </c>
      <c r="AU282" s="16" t="s">
        <v>82</v>
      </c>
    </row>
    <row r="283" spans="1:65" s="2" customFormat="1" ht="19.2">
      <c r="A283" s="33"/>
      <c r="B283" s="34"/>
      <c r="C283" s="35"/>
      <c r="D283" s="185" t="s">
        <v>275</v>
      </c>
      <c r="E283" s="35"/>
      <c r="F283" s="201" t="s">
        <v>461</v>
      </c>
      <c r="G283" s="35"/>
      <c r="H283" s="35"/>
      <c r="I283" s="187"/>
      <c r="J283" s="35"/>
      <c r="K283" s="35"/>
      <c r="L283" s="38"/>
      <c r="M283" s="188"/>
      <c r="N283" s="189"/>
      <c r="O283" s="63"/>
      <c r="P283" s="63"/>
      <c r="Q283" s="63"/>
      <c r="R283" s="63"/>
      <c r="S283" s="63"/>
      <c r="T283" s="64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6" t="s">
        <v>275</v>
      </c>
      <c r="AU283" s="16" t="s">
        <v>82</v>
      </c>
    </row>
    <row r="284" spans="1:65" s="13" customFormat="1">
      <c r="B284" s="190"/>
      <c r="C284" s="191"/>
      <c r="D284" s="185" t="s">
        <v>129</v>
      </c>
      <c r="E284" s="192" t="s">
        <v>19</v>
      </c>
      <c r="F284" s="193" t="s">
        <v>468</v>
      </c>
      <c r="G284" s="191"/>
      <c r="H284" s="194">
        <v>4344.05</v>
      </c>
      <c r="I284" s="195"/>
      <c r="J284" s="191"/>
      <c r="K284" s="191"/>
      <c r="L284" s="196"/>
      <c r="M284" s="197"/>
      <c r="N284" s="198"/>
      <c r="O284" s="198"/>
      <c r="P284" s="198"/>
      <c r="Q284" s="198"/>
      <c r="R284" s="198"/>
      <c r="S284" s="198"/>
      <c r="T284" s="199"/>
      <c r="AT284" s="200" t="s">
        <v>129</v>
      </c>
      <c r="AU284" s="200" t="s">
        <v>82</v>
      </c>
      <c r="AV284" s="13" t="s">
        <v>82</v>
      </c>
      <c r="AW284" s="13" t="s">
        <v>33</v>
      </c>
      <c r="AX284" s="13" t="s">
        <v>71</v>
      </c>
      <c r="AY284" s="200" t="s">
        <v>118</v>
      </c>
    </row>
    <row r="285" spans="1:65" s="13" customFormat="1">
      <c r="B285" s="190"/>
      <c r="C285" s="191"/>
      <c r="D285" s="185" t="s">
        <v>129</v>
      </c>
      <c r="E285" s="192" t="s">
        <v>19</v>
      </c>
      <c r="F285" s="193" t="s">
        <v>332</v>
      </c>
      <c r="G285" s="191"/>
      <c r="H285" s="194">
        <v>530</v>
      </c>
      <c r="I285" s="195"/>
      <c r="J285" s="191"/>
      <c r="K285" s="191"/>
      <c r="L285" s="196"/>
      <c r="M285" s="197"/>
      <c r="N285" s="198"/>
      <c r="O285" s="198"/>
      <c r="P285" s="198"/>
      <c r="Q285" s="198"/>
      <c r="R285" s="198"/>
      <c r="S285" s="198"/>
      <c r="T285" s="199"/>
      <c r="AT285" s="200" t="s">
        <v>129</v>
      </c>
      <c r="AU285" s="200" t="s">
        <v>82</v>
      </c>
      <c r="AV285" s="13" t="s">
        <v>82</v>
      </c>
      <c r="AW285" s="13" t="s">
        <v>33</v>
      </c>
      <c r="AX285" s="13" t="s">
        <v>71</v>
      </c>
      <c r="AY285" s="200" t="s">
        <v>118</v>
      </c>
    </row>
    <row r="286" spans="1:65" s="2" customFormat="1" ht="14.4" customHeight="1">
      <c r="A286" s="33"/>
      <c r="B286" s="34"/>
      <c r="C286" s="172" t="s">
        <v>469</v>
      </c>
      <c r="D286" s="172" t="s">
        <v>120</v>
      </c>
      <c r="E286" s="173" t="s">
        <v>470</v>
      </c>
      <c r="F286" s="174" t="s">
        <v>471</v>
      </c>
      <c r="G286" s="175" t="s">
        <v>142</v>
      </c>
      <c r="H286" s="176">
        <v>3889.6</v>
      </c>
      <c r="I286" s="177"/>
      <c r="J286" s="178">
        <f>ROUND(I286*H286,2)</f>
        <v>0</v>
      </c>
      <c r="K286" s="174" t="s">
        <v>124</v>
      </c>
      <c r="L286" s="38"/>
      <c r="M286" s="179" t="s">
        <v>19</v>
      </c>
      <c r="N286" s="180" t="s">
        <v>42</v>
      </c>
      <c r="O286" s="63"/>
      <c r="P286" s="181">
        <f>O286*H286</f>
        <v>0</v>
      </c>
      <c r="Q286" s="181">
        <v>0</v>
      </c>
      <c r="R286" s="181">
        <f>Q286*H286</f>
        <v>0</v>
      </c>
      <c r="S286" s="181">
        <v>0</v>
      </c>
      <c r="T286" s="182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83" t="s">
        <v>125</v>
      </c>
      <c r="AT286" s="183" t="s">
        <v>120</v>
      </c>
      <c r="AU286" s="183" t="s">
        <v>82</v>
      </c>
      <c r="AY286" s="16" t="s">
        <v>118</v>
      </c>
      <c r="BE286" s="184">
        <f>IF(N286="základní",J286,0)</f>
        <v>0</v>
      </c>
      <c r="BF286" s="184">
        <f>IF(N286="snížená",J286,0)</f>
        <v>0</v>
      </c>
      <c r="BG286" s="184">
        <f>IF(N286="zákl. přenesená",J286,0)</f>
        <v>0</v>
      </c>
      <c r="BH286" s="184">
        <f>IF(N286="sníž. přenesená",J286,0)</f>
        <v>0</v>
      </c>
      <c r="BI286" s="184">
        <f>IF(N286="nulová",J286,0)</f>
        <v>0</v>
      </c>
      <c r="BJ286" s="16" t="s">
        <v>79</v>
      </c>
      <c r="BK286" s="184">
        <f>ROUND(I286*H286,2)</f>
        <v>0</v>
      </c>
      <c r="BL286" s="16" t="s">
        <v>125</v>
      </c>
      <c r="BM286" s="183" t="s">
        <v>472</v>
      </c>
    </row>
    <row r="287" spans="1:65" s="2" customFormat="1" ht="19.2">
      <c r="A287" s="33"/>
      <c r="B287" s="34"/>
      <c r="C287" s="35"/>
      <c r="D287" s="185" t="s">
        <v>127</v>
      </c>
      <c r="E287" s="35"/>
      <c r="F287" s="186" t="s">
        <v>473</v>
      </c>
      <c r="G287" s="35"/>
      <c r="H287" s="35"/>
      <c r="I287" s="187"/>
      <c r="J287" s="35"/>
      <c r="K287" s="35"/>
      <c r="L287" s="38"/>
      <c r="M287" s="188"/>
      <c r="N287" s="189"/>
      <c r="O287" s="63"/>
      <c r="P287" s="63"/>
      <c r="Q287" s="63"/>
      <c r="R287" s="63"/>
      <c r="S287" s="63"/>
      <c r="T287" s="64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127</v>
      </c>
      <c r="AU287" s="16" t="s">
        <v>82</v>
      </c>
    </row>
    <row r="288" spans="1:65" s="13" customFormat="1">
      <c r="B288" s="190"/>
      <c r="C288" s="191"/>
      <c r="D288" s="185" t="s">
        <v>129</v>
      </c>
      <c r="E288" s="192" t="s">
        <v>19</v>
      </c>
      <c r="F288" s="193" t="s">
        <v>474</v>
      </c>
      <c r="G288" s="191"/>
      <c r="H288" s="194">
        <v>3359.6</v>
      </c>
      <c r="I288" s="195"/>
      <c r="J288" s="191"/>
      <c r="K288" s="191"/>
      <c r="L288" s="196"/>
      <c r="M288" s="197"/>
      <c r="N288" s="198"/>
      <c r="O288" s="198"/>
      <c r="P288" s="198"/>
      <c r="Q288" s="198"/>
      <c r="R288" s="198"/>
      <c r="S288" s="198"/>
      <c r="T288" s="199"/>
      <c r="AT288" s="200" t="s">
        <v>129</v>
      </c>
      <c r="AU288" s="200" t="s">
        <v>82</v>
      </c>
      <c r="AV288" s="13" t="s">
        <v>82</v>
      </c>
      <c r="AW288" s="13" t="s">
        <v>33</v>
      </c>
      <c r="AX288" s="13" t="s">
        <v>71</v>
      </c>
      <c r="AY288" s="200" t="s">
        <v>118</v>
      </c>
    </row>
    <row r="289" spans="1:65" s="13" customFormat="1">
      <c r="B289" s="190"/>
      <c r="C289" s="191"/>
      <c r="D289" s="185" t="s">
        <v>129</v>
      </c>
      <c r="E289" s="192" t="s">
        <v>19</v>
      </c>
      <c r="F289" s="193" t="s">
        <v>332</v>
      </c>
      <c r="G289" s="191"/>
      <c r="H289" s="194">
        <v>530</v>
      </c>
      <c r="I289" s="195"/>
      <c r="J289" s="191"/>
      <c r="K289" s="191"/>
      <c r="L289" s="196"/>
      <c r="M289" s="197"/>
      <c r="N289" s="198"/>
      <c r="O289" s="198"/>
      <c r="P289" s="198"/>
      <c r="Q289" s="198"/>
      <c r="R289" s="198"/>
      <c r="S289" s="198"/>
      <c r="T289" s="199"/>
      <c r="AT289" s="200" t="s">
        <v>129</v>
      </c>
      <c r="AU289" s="200" t="s">
        <v>82</v>
      </c>
      <c r="AV289" s="13" t="s">
        <v>82</v>
      </c>
      <c r="AW289" s="13" t="s">
        <v>33</v>
      </c>
      <c r="AX289" s="13" t="s">
        <v>71</v>
      </c>
      <c r="AY289" s="200" t="s">
        <v>118</v>
      </c>
    </row>
    <row r="290" spans="1:65" s="2" customFormat="1" ht="14.4" customHeight="1">
      <c r="A290" s="33"/>
      <c r="B290" s="34"/>
      <c r="C290" s="172" t="s">
        <v>475</v>
      </c>
      <c r="D290" s="172" t="s">
        <v>120</v>
      </c>
      <c r="E290" s="173" t="s">
        <v>476</v>
      </c>
      <c r="F290" s="174" t="s">
        <v>477</v>
      </c>
      <c r="G290" s="175" t="s">
        <v>142</v>
      </c>
      <c r="H290" s="176">
        <v>454</v>
      </c>
      <c r="I290" s="177"/>
      <c r="J290" s="178">
        <f>ROUND(I290*H290,2)</f>
        <v>0</v>
      </c>
      <c r="K290" s="174" t="s">
        <v>124</v>
      </c>
      <c r="L290" s="38"/>
      <c r="M290" s="179" t="s">
        <v>19</v>
      </c>
      <c r="N290" s="180" t="s">
        <v>42</v>
      </c>
      <c r="O290" s="63"/>
      <c r="P290" s="181">
        <f>O290*H290</f>
        <v>0</v>
      </c>
      <c r="Q290" s="181">
        <v>0.17802000000000001</v>
      </c>
      <c r="R290" s="181">
        <f>Q290*H290</f>
        <v>80.821080000000009</v>
      </c>
      <c r="S290" s="181">
        <v>0</v>
      </c>
      <c r="T290" s="182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83" t="s">
        <v>125</v>
      </c>
      <c r="AT290" s="183" t="s">
        <v>120</v>
      </c>
      <c r="AU290" s="183" t="s">
        <v>82</v>
      </c>
      <c r="AY290" s="16" t="s">
        <v>118</v>
      </c>
      <c r="BE290" s="184">
        <f>IF(N290="základní",J290,0)</f>
        <v>0</v>
      </c>
      <c r="BF290" s="184">
        <f>IF(N290="snížená",J290,0)</f>
        <v>0</v>
      </c>
      <c r="BG290" s="184">
        <f>IF(N290="zákl. přenesená",J290,0)</f>
        <v>0</v>
      </c>
      <c r="BH290" s="184">
        <f>IF(N290="sníž. přenesená",J290,0)</f>
        <v>0</v>
      </c>
      <c r="BI290" s="184">
        <f>IF(N290="nulová",J290,0)</f>
        <v>0</v>
      </c>
      <c r="BJ290" s="16" t="s">
        <v>79</v>
      </c>
      <c r="BK290" s="184">
        <f>ROUND(I290*H290,2)</f>
        <v>0</v>
      </c>
      <c r="BL290" s="16" t="s">
        <v>125</v>
      </c>
      <c r="BM290" s="183" t="s">
        <v>478</v>
      </c>
    </row>
    <row r="291" spans="1:65" s="2" customFormat="1">
      <c r="A291" s="33"/>
      <c r="B291" s="34"/>
      <c r="C291" s="35"/>
      <c r="D291" s="185" t="s">
        <v>127</v>
      </c>
      <c r="E291" s="35"/>
      <c r="F291" s="186" t="s">
        <v>479</v>
      </c>
      <c r="G291" s="35"/>
      <c r="H291" s="35"/>
      <c r="I291" s="187"/>
      <c r="J291" s="35"/>
      <c r="K291" s="35"/>
      <c r="L291" s="38"/>
      <c r="M291" s="188"/>
      <c r="N291" s="189"/>
      <c r="O291" s="63"/>
      <c r="P291" s="63"/>
      <c r="Q291" s="63"/>
      <c r="R291" s="63"/>
      <c r="S291" s="63"/>
      <c r="T291" s="64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6" t="s">
        <v>127</v>
      </c>
      <c r="AU291" s="16" t="s">
        <v>82</v>
      </c>
    </row>
    <row r="292" spans="1:65" s="13" customFormat="1">
      <c r="B292" s="190"/>
      <c r="C292" s="191"/>
      <c r="D292" s="185" t="s">
        <v>129</v>
      </c>
      <c r="E292" s="192" t="s">
        <v>19</v>
      </c>
      <c r="F292" s="193" t="s">
        <v>480</v>
      </c>
      <c r="G292" s="191"/>
      <c r="H292" s="194">
        <v>454</v>
      </c>
      <c r="I292" s="195"/>
      <c r="J292" s="191"/>
      <c r="K292" s="191"/>
      <c r="L292" s="196"/>
      <c r="M292" s="197"/>
      <c r="N292" s="198"/>
      <c r="O292" s="198"/>
      <c r="P292" s="198"/>
      <c r="Q292" s="198"/>
      <c r="R292" s="198"/>
      <c r="S292" s="198"/>
      <c r="T292" s="199"/>
      <c r="AT292" s="200" t="s">
        <v>129</v>
      </c>
      <c r="AU292" s="200" t="s">
        <v>82</v>
      </c>
      <c r="AV292" s="13" t="s">
        <v>82</v>
      </c>
      <c r="AW292" s="13" t="s">
        <v>33</v>
      </c>
      <c r="AX292" s="13" t="s">
        <v>79</v>
      </c>
      <c r="AY292" s="200" t="s">
        <v>118</v>
      </c>
    </row>
    <row r="293" spans="1:65" s="2" customFormat="1" ht="14.4" customHeight="1">
      <c r="A293" s="33"/>
      <c r="B293" s="34"/>
      <c r="C293" s="172" t="s">
        <v>481</v>
      </c>
      <c r="D293" s="172" t="s">
        <v>120</v>
      </c>
      <c r="E293" s="173" t="s">
        <v>482</v>
      </c>
      <c r="F293" s="174" t="s">
        <v>483</v>
      </c>
      <c r="G293" s="175" t="s">
        <v>142</v>
      </c>
      <c r="H293" s="176">
        <v>3953.16</v>
      </c>
      <c r="I293" s="177"/>
      <c r="J293" s="178">
        <f>ROUND(I293*H293,2)</f>
        <v>0</v>
      </c>
      <c r="K293" s="174" t="s">
        <v>124</v>
      </c>
      <c r="L293" s="38"/>
      <c r="M293" s="179" t="s">
        <v>19</v>
      </c>
      <c r="N293" s="180" t="s">
        <v>42</v>
      </c>
      <c r="O293" s="63"/>
      <c r="P293" s="181">
        <f>O293*H293</f>
        <v>0</v>
      </c>
      <c r="Q293" s="181">
        <v>0</v>
      </c>
      <c r="R293" s="181">
        <f>Q293*H293</f>
        <v>0</v>
      </c>
      <c r="S293" s="181">
        <v>0</v>
      </c>
      <c r="T293" s="182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83" t="s">
        <v>125</v>
      </c>
      <c r="AT293" s="183" t="s">
        <v>120</v>
      </c>
      <c r="AU293" s="183" t="s">
        <v>82</v>
      </c>
      <c r="AY293" s="16" t="s">
        <v>118</v>
      </c>
      <c r="BE293" s="184">
        <f>IF(N293="základní",J293,0)</f>
        <v>0</v>
      </c>
      <c r="BF293" s="184">
        <f>IF(N293="snížená",J293,0)</f>
        <v>0</v>
      </c>
      <c r="BG293" s="184">
        <f>IF(N293="zákl. přenesená",J293,0)</f>
        <v>0</v>
      </c>
      <c r="BH293" s="184">
        <f>IF(N293="sníž. přenesená",J293,0)</f>
        <v>0</v>
      </c>
      <c r="BI293" s="184">
        <f>IF(N293="nulová",J293,0)</f>
        <v>0</v>
      </c>
      <c r="BJ293" s="16" t="s">
        <v>79</v>
      </c>
      <c r="BK293" s="184">
        <f>ROUND(I293*H293,2)</f>
        <v>0</v>
      </c>
      <c r="BL293" s="16" t="s">
        <v>125</v>
      </c>
      <c r="BM293" s="183" t="s">
        <v>484</v>
      </c>
    </row>
    <row r="294" spans="1:65" s="2" customFormat="1">
      <c r="A294" s="33"/>
      <c r="B294" s="34"/>
      <c r="C294" s="35"/>
      <c r="D294" s="185" t="s">
        <v>127</v>
      </c>
      <c r="E294" s="35"/>
      <c r="F294" s="186" t="s">
        <v>485</v>
      </c>
      <c r="G294" s="35"/>
      <c r="H294" s="35"/>
      <c r="I294" s="187"/>
      <c r="J294" s="35"/>
      <c r="K294" s="35"/>
      <c r="L294" s="38"/>
      <c r="M294" s="188"/>
      <c r="N294" s="189"/>
      <c r="O294" s="63"/>
      <c r="P294" s="63"/>
      <c r="Q294" s="63"/>
      <c r="R294" s="63"/>
      <c r="S294" s="63"/>
      <c r="T294" s="64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6" t="s">
        <v>127</v>
      </c>
      <c r="AU294" s="16" t="s">
        <v>82</v>
      </c>
    </row>
    <row r="295" spans="1:65" s="13" customFormat="1">
      <c r="B295" s="190"/>
      <c r="C295" s="191"/>
      <c r="D295" s="185" t="s">
        <v>129</v>
      </c>
      <c r="E295" s="192" t="s">
        <v>19</v>
      </c>
      <c r="F295" s="193" t="s">
        <v>486</v>
      </c>
      <c r="G295" s="191"/>
      <c r="H295" s="194">
        <v>3423.16</v>
      </c>
      <c r="I295" s="195"/>
      <c r="J295" s="191"/>
      <c r="K295" s="191"/>
      <c r="L295" s="196"/>
      <c r="M295" s="197"/>
      <c r="N295" s="198"/>
      <c r="O295" s="198"/>
      <c r="P295" s="198"/>
      <c r="Q295" s="198"/>
      <c r="R295" s="198"/>
      <c r="S295" s="198"/>
      <c r="T295" s="199"/>
      <c r="AT295" s="200" t="s">
        <v>129</v>
      </c>
      <c r="AU295" s="200" t="s">
        <v>82</v>
      </c>
      <c r="AV295" s="13" t="s">
        <v>82</v>
      </c>
      <c r="AW295" s="13" t="s">
        <v>33</v>
      </c>
      <c r="AX295" s="13" t="s">
        <v>71</v>
      </c>
      <c r="AY295" s="200" t="s">
        <v>118</v>
      </c>
    </row>
    <row r="296" spans="1:65" s="13" customFormat="1">
      <c r="B296" s="190"/>
      <c r="C296" s="191"/>
      <c r="D296" s="185" t="s">
        <v>129</v>
      </c>
      <c r="E296" s="192" t="s">
        <v>19</v>
      </c>
      <c r="F296" s="193" t="s">
        <v>332</v>
      </c>
      <c r="G296" s="191"/>
      <c r="H296" s="194">
        <v>530</v>
      </c>
      <c r="I296" s="195"/>
      <c r="J296" s="191"/>
      <c r="K296" s="191"/>
      <c r="L296" s="196"/>
      <c r="M296" s="197"/>
      <c r="N296" s="198"/>
      <c r="O296" s="198"/>
      <c r="P296" s="198"/>
      <c r="Q296" s="198"/>
      <c r="R296" s="198"/>
      <c r="S296" s="198"/>
      <c r="T296" s="199"/>
      <c r="AT296" s="200" t="s">
        <v>129</v>
      </c>
      <c r="AU296" s="200" t="s">
        <v>82</v>
      </c>
      <c r="AV296" s="13" t="s">
        <v>82</v>
      </c>
      <c r="AW296" s="13" t="s">
        <v>33</v>
      </c>
      <c r="AX296" s="13" t="s">
        <v>71</v>
      </c>
      <c r="AY296" s="200" t="s">
        <v>118</v>
      </c>
    </row>
    <row r="297" spans="1:65" s="2" customFormat="1" ht="14.4" customHeight="1">
      <c r="A297" s="33"/>
      <c r="B297" s="34"/>
      <c r="C297" s="172" t="s">
        <v>487</v>
      </c>
      <c r="D297" s="172" t="s">
        <v>120</v>
      </c>
      <c r="E297" s="173" t="s">
        <v>488</v>
      </c>
      <c r="F297" s="174" t="s">
        <v>489</v>
      </c>
      <c r="G297" s="175" t="s">
        <v>142</v>
      </c>
      <c r="H297" s="176">
        <v>3816.96</v>
      </c>
      <c r="I297" s="177"/>
      <c r="J297" s="178">
        <f>ROUND(I297*H297,2)</f>
        <v>0</v>
      </c>
      <c r="K297" s="174" t="s">
        <v>124</v>
      </c>
      <c r="L297" s="38"/>
      <c r="M297" s="179" t="s">
        <v>19</v>
      </c>
      <c r="N297" s="180" t="s">
        <v>42</v>
      </c>
      <c r="O297" s="63"/>
      <c r="P297" s="181">
        <f>O297*H297</f>
        <v>0</v>
      </c>
      <c r="Q297" s="181">
        <v>0</v>
      </c>
      <c r="R297" s="181">
        <f>Q297*H297</f>
        <v>0</v>
      </c>
      <c r="S297" s="181">
        <v>0</v>
      </c>
      <c r="T297" s="182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83" t="s">
        <v>125</v>
      </c>
      <c r="AT297" s="183" t="s">
        <v>120</v>
      </c>
      <c r="AU297" s="183" t="s">
        <v>82</v>
      </c>
      <c r="AY297" s="16" t="s">
        <v>118</v>
      </c>
      <c r="BE297" s="184">
        <f>IF(N297="základní",J297,0)</f>
        <v>0</v>
      </c>
      <c r="BF297" s="184">
        <f>IF(N297="snížená",J297,0)</f>
        <v>0</v>
      </c>
      <c r="BG297" s="184">
        <f>IF(N297="zákl. přenesená",J297,0)</f>
        <v>0</v>
      </c>
      <c r="BH297" s="184">
        <f>IF(N297="sníž. přenesená",J297,0)</f>
        <v>0</v>
      </c>
      <c r="BI297" s="184">
        <f>IF(N297="nulová",J297,0)</f>
        <v>0</v>
      </c>
      <c r="BJ297" s="16" t="s">
        <v>79</v>
      </c>
      <c r="BK297" s="184">
        <f>ROUND(I297*H297,2)</f>
        <v>0</v>
      </c>
      <c r="BL297" s="16" t="s">
        <v>125</v>
      </c>
      <c r="BM297" s="183" t="s">
        <v>490</v>
      </c>
    </row>
    <row r="298" spans="1:65" s="2" customFormat="1">
      <c r="A298" s="33"/>
      <c r="B298" s="34"/>
      <c r="C298" s="35"/>
      <c r="D298" s="185" t="s">
        <v>127</v>
      </c>
      <c r="E298" s="35"/>
      <c r="F298" s="186" t="s">
        <v>491</v>
      </c>
      <c r="G298" s="35"/>
      <c r="H298" s="35"/>
      <c r="I298" s="187"/>
      <c r="J298" s="35"/>
      <c r="K298" s="35"/>
      <c r="L298" s="38"/>
      <c r="M298" s="188"/>
      <c r="N298" s="189"/>
      <c r="O298" s="63"/>
      <c r="P298" s="63"/>
      <c r="Q298" s="63"/>
      <c r="R298" s="63"/>
      <c r="S298" s="63"/>
      <c r="T298" s="64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16" t="s">
        <v>127</v>
      </c>
      <c r="AU298" s="16" t="s">
        <v>82</v>
      </c>
    </row>
    <row r="299" spans="1:65" s="2" customFormat="1" ht="28.8">
      <c r="A299" s="33"/>
      <c r="B299" s="34"/>
      <c r="C299" s="35"/>
      <c r="D299" s="185" t="s">
        <v>275</v>
      </c>
      <c r="E299" s="35"/>
      <c r="F299" s="201" t="s">
        <v>492</v>
      </c>
      <c r="G299" s="35"/>
      <c r="H299" s="35"/>
      <c r="I299" s="187"/>
      <c r="J299" s="35"/>
      <c r="K299" s="35"/>
      <c r="L299" s="38"/>
      <c r="M299" s="188"/>
      <c r="N299" s="189"/>
      <c r="O299" s="63"/>
      <c r="P299" s="63"/>
      <c r="Q299" s="63"/>
      <c r="R299" s="63"/>
      <c r="S299" s="63"/>
      <c r="T299" s="64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16" t="s">
        <v>275</v>
      </c>
      <c r="AU299" s="16" t="s">
        <v>82</v>
      </c>
    </row>
    <row r="300" spans="1:65" s="13" customFormat="1">
      <c r="B300" s="190"/>
      <c r="C300" s="191"/>
      <c r="D300" s="185" t="s">
        <v>129</v>
      </c>
      <c r="E300" s="192" t="s">
        <v>19</v>
      </c>
      <c r="F300" s="193" t="s">
        <v>493</v>
      </c>
      <c r="G300" s="191"/>
      <c r="H300" s="194">
        <v>3286.96</v>
      </c>
      <c r="I300" s="195"/>
      <c r="J300" s="191"/>
      <c r="K300" s="191"/>
      <c r="L300" s="196"/>
      <c r="M300" s="197"/>
      <c r="N300" s="198"/>
      <c r="O300" s="198"/>
      <c r="P300" s="198"/>
      <c r="Q300" s="198"/>
      <c r="R300" s="198"/>
      <c r="S300" s="198"/>
      <c r="T300" s="199"/>
      <c r="AT300" s="200" t="s">
        <v>129</v>
      </c>
      <c r="AU300" s="200" t="s">
        <v>82</v>
      </c>
      <c r="AV300" s="13" t="s">
        <v>82</v>
      </c>
      <c r="AW300" s="13" t="s">
        <v>33</v>
      </c>
      <c r="AX300" s="13" t="s">
        <v>71</v>
      </c>
      <c r="AY300" s="200" t="s">
        <v>118</v>
      </c>
    </row>
    <row r="301" spans="1:65" s="13" customFormat="1">
      <c r="B301" s="190"/>
      <c r="C301" s="191"/>
      <c r="D301" s="185" t="s">
        <v>129</v>
      </c>
      <c r="E301" s="192" t="s">
        <v>19</v>
      </c>
      <c r="F301" s="193" t="s">
        <v>332</v>
      </c>
      <c r="G301" s="191"/>
      <c r="H301" s="194">
        <v>530</v>
      </c>
      <c r="I301" s="195"/>
      <c r="J301" s="191"/>
      <c r="K301" s="191"/>
      <c r="L301" s="196"/>
      <c r="M301" s="197"/>
      <c r="N301" s="198"/>
      <c r="O301" s="198"/>
      <c r="P301" s="198"/>
      <c r="Q301" s="198"/>
      <c r="R301" s="198"/>
      <c r="S301" s="198"/>
      <c r="T301" s="199"/>
      <c r="AT301" s="200" t="s">
        <v>129</v>
      </c>
      <c r="AU301" s="200" t="s">
        <v>82</v>
      </c>
      <c r="AV301" s="13" t="s">
        <v>82</v>
      </c>
      <c r="AW301" s="13" t="s">
        <v>33</v>
      </c>
      <c r="AX301" s="13" t="s">
        <v>71</v>
      </c>
      <c r="AY301" s="200" t="s">
        <v>118</v>
      </c>
    </row>
    <row r="302" spans="1:65" s="2" customFormat="1" ht="19.8" customHeight="1">
      <c r="A302" s="33"/>
      <c r="B302" s="34"/>
      <c r="C302" s="172" t="s">
        <v>494</v>
      </c>
      <c r="D302" s="172" t="s">
        <v>120</v>
      </c>
      <c r="E302" s="173" t="s">
        <v>495</v>
      </c>
      <c r="F302" s="174" t="s">
        <v>496</v>
      </c>
      <c r="G302" s="175" t="s">
        <v>142</v>
      </c>
      <c r="H302" s="176">
        <v>3762.48</v>
      </c>
      <c r="I302" s="177"/>
      <c r="J302" s="178">
        <f>ROUND(I302*H302,2)</f>
        <v>0</v>
      </c>
      <c r="K302" s="174" t="s">
        <v>124</v>
      </c>
      <c r="L302" s="38"/>
      <c r="M302" s="179" t="s">
        <v>19</v>
      </c>
      <c r="N302" s="180" t="s">
        <v>42</v>
      </c>
      <c r="O302" s="63"/>
      <c r="P302" s="181">
        <f>O302*H302</f>
        <v>0</v>
      </c>
      <c r="Q302" s="181">
        <v>0</v>
      </c>
      <c r="R302" s="181">
        <f>Q302*H302</f>
        <v>0</v>
      </c>
      <c r="S302" s="181">
        <v>0</v>
      </c>
      <c r="T302" s="182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83" t="s">
        <v>125</v>
      </c>
      <c r="AT302" s="183" t="s">
        <v>120</v>
      </c>
      <c r="AU302" s="183" t="s">
        <v>82</v>
      </c>
      <c r="AY302" s="16" t="s">
        <v>118</v>
      </c>
      <c r="BE302" s="184">
        <f>IF(N302="základní",J302,0)</f>
        <v>0</v>
      </c>
      <c r="BF302" s="184">
        <f>IF(N302="snížená",J302,0)</f>
        <v>0</v>
      </c>
      <c r="BG302" s="184">
        <f>IF(N302="zákl. přenesená",J302,0)</f>
        <v>0</v>
      </c>
      <c r="BH302" s="184">
        <f>IF(N302="sníž. přenesená",J302,0)</f>
        <v>0</v>
      </c>
      <c r="BI302" s="184">
        <f>IF(N302="nulová",J302,0)</f>
        <v>0</v>
      </c>
      <c r="BJ302" s="16" t="s">
        <v>79</v>
      </c>
      <c r="BK302" s="184">
        <f>ROUND(I302*H302,2)</f>
        <v>0</v>
      </c>
      <c r="BL302" s="16" t="s">
        <v>125</v>
      </c>
      <c r="BM302" s="183" t="s">
        <v>497</v>
      </c>
    </row>
    <row r="303" spans="1:65" s="2" customFormat="1" ht="19.2">
      <c r="A303" s="33"/>
      <c r="B303" s="34"/>
      <c r="C303" s="35"/>
      <c r="D303" s="185" t="s">
        <v>127</v>
      </c>
      <c r="E303" s="35"/>
      <c r="F303" s="186" t="s">
        <v>498</v>
      </c>
      <c r="G303" s="35"/>
      <c r="H303" s="35"/>
      <c r="I303" s="187"/>
      <c r="J303" s="35"/>
      <c r="K303" s="35"/>
      <c r="L303" s="38"/>
      <c r="M303" s="188"/>
      <c r="N303" s="189"/>
      <c r="O303" s="63"/>
      <c r="P303" s="63"/>
      <c r="Q303" s="63"/>
      <c r="R303" s="63"/>
      <c r="S303" s="63"/>
      <c r="T303" s="64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6" t="s">
        <v>127</v>
      </c>
      <c r="AU303" s="16" t="s">
        <v>82</v>
      </c>
    </row>
    <row r="304" spans="1:65" s="13" customFormat="1">
      <c r="B304" s="190"/>
      <c r="C304" s="191"/>
      <c r="D304" s="185" t="s">
        <v>129</v>
      </c>
      <c r="E304" s="192" t="s">
        <v>19</v>
      </c>
      <c r="F304" s="193" t="s">
        <v>499</v>
      </c>
      <c r="G304" s="191"/>
      <c r="H304" s="194">
        <v>3232.48</v>
      </c>
      <c r="I304" s="195"/>
      <c r="J304" s="191"/>
      <c r="K304" s="191"/>
      <c r="L304" s="196"/>
      <c r="M304" s="197"/>
      <c r="N304" s="198"/>
      <c r="O304" s="198"/>
      <c r="P304" s="198"/>
      <c r="Q304" s="198"/>
      <c r="R304" s="198"/>
      <c r="S304" s="198"/>
      <c r="T304" s="199"/>
      <c r="AT304" s="200" t="s">
        <v>129</v>
      </c>
      <c r="AU304" s="200" t="s">
        <v>82</v>
      </c>
      <c r="AV304" s="13" t="s">
        <v>82</v>
      </c>
      <c r="AW304" s="13" t="s">
        <v>33</v>
      </c>
      <c r="AX304" s="13" t="s">
        <v>71</v>
      </c>
      <c r="AY304" s="200" t="s">
        <v>118</v>
      </c>
    </row>
    <row r="305" spans="1:65" s="13" customFormat="1">
      <c r="B305" s="190"/>
      <c r="C305" s="191"/>
      <c r="D305" s="185" t="s">
        <v>129</v>
      </c>
      <c r="E305" s="192" t="s">
        <v>19</v>
      </c>
      <c r="F305" s="193" t="s">
        <v>332</v>
      </c>
      <c r="G305" s="191"/>
      <c r="H305" s="194">
        <v>530</v>
      </c>
      <c r="I305" s="195"/>
      <c r="J305" s="191"/>
      <c r="K305" s="191"/>
      <c r="L305" s="196"/>
      <c r="M305" s="197"/>
      <c r="N305" s="198"/>
      <c r="O305" s="198"/>
      <c r="P305" s="198"/>
      <c r="Q305" s="198"/>
      <c r="R305" s="198"/>
      <c r="S305" s="198"/>
      <c r="T305" s="199"/>
      <c r="AT305" s="200" t="s">
        <v>129</v>
      </c>
      <c r="AU305" s="200" t="s">
        <v>82</v>
      </c>
      <c r="AV305" s="13" t="s">
        <v>82</v>
      </c>
      <c r="AW305" s="13" t="s">
        <v>33</v>
      </c>
      <c r="AX305" s="13" t="s">
        <v>71</v>
      </c>
      <c r="AY305" s="200" t="s">
        <v>118</v>
      </c>
    </row>
    <row r="306" spans="1:65" s="2" customFormat="1" ht="19.8" customHeight="1">
      <c r="A306" s="33"/>
      <c r="B306" s="34"/>
      <c r="C306" s="172" t="s">
        <v>500</v>
      </c>
      <c r="D306" s="172" t="s">
        <v>120</v>
      </c>
      <c r="E306" s="173" t="s">
        <v>501</v>
      </c>
      <c r="F306" s="174" t="s">
        <v>502</v>
      </c>
      <c r="G306" s="175" t="s">
        <v>156</v>
      </c>
      <c r="H306" s="176">
        <v>28</v>
      </c>
      <c r="I306" s="177"/>
      <c r="J306" s="178">
        <f>ROUND(I306*H306,2)</f>
        <v>0</v>
      </c>
      <c r="K306" s="174" t="s">
        <v>124</v>
      </c>
      <c r="L306" s="38"/>
      <c r="M306" s="179" t="s">
        <v>19</v>
      </c>
      <c r="N306" s="180" t="s">
        <v>42</v>
      </c>
      <c r="O306" s="63"/>
      <c r="P306" s="181">
        <f>O306*H306</f>
        <v>0</v>
      </c>
      <c r="Q306" s="181">
        <v>2.2399999999999998E-3</v>
      </c>
      <c r="R306" s="181">
        <f>Q306*H306</f>
        <v>6.2719999999999998E-2</v>
      </c>
      <c r="S306" s="181">
        <v>0</v>
      </c>
      <c r="T306" s="182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83" t="s">
        <v>125</v>
      </c>
      <c r="AT306" s="183" t="s">
        <v>120</v>
      </c>
      <c r="AU306" s="183" t="s">
        <v>82</v>
      </c>
      <c r="AY306" s="16" t="s">
        <v>118</v>
      </c>
      <c r="BE306" s="184">
        <f>IF(N306="základní",J306,0)</f>
        <v>0</v>
      </c>
      <c r="BF306" s="184">
        <f>IF(N306="snížená",J306,0)</f>
        <v>0</v>
      </c>
      <c r="BG306" s="184">
        <f>IF(N306="zákl. přenesená",J306,0)</f>
        <v>0</v>
      </c>
      <c r="BH306" s="184">
        <f>IF(N306="sníž. přenesená",J306,0)</f>
        <v>0</v>
      </c>
      <c r="BI306" s="184">
        <f>IF(N306="nulová",J306,0)</f>
        <v>0</v>
      </c>
      <c r="BJ306" s="16" t="s">
        <v>79</v>
      </c>
      <c r="BK306" s="184">
        <f>ROUND(I306*H306,2)</f>
        <v>0</v>
      </c>
      <c r="BL306" s="16" t="s">
        <v>125</v>
      </c>
      <c r="BM306" s="183" t="s">
        <v>503</v>
      </c>
    </row>
    <row r="307" spans="1:65" s="2" customFormat="1">
      <c r="A307" s="33"/>
      <c r="B307" s="34"/>
      <c r="C307" s="35"/>
      <c r="D307" s="185" t="s">
        <v>127</v>
      </c>
      <c r="E307" s="35"/>
      <c r="F307" s="186" t="s">
        <v>504</v>
      </c>
      <c r="G307" s="35"/>
      <c r="H307" s="35"/>
      <c r="I307" s="187"/>
      <c r="J307" s="35"/>
      <c r="K307" s="35"/>
      <c r="L307" s="38"/>
      <c r="M307" s="188"/>
      <c r="N307" s="189"/>
      <c r="O307" s="63"/>
      <c r="P307" s="63"/>
      <c r="Q307" s="63"/>
      <c r="R307" s="63"/>
      <c r="S307" s="63"/>
      <c r="T307" s="64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6" t="s">
        <v>127</v>
      </c>
      <c r="AU307" s="16" t="s">
        <v>82</v>
      </c>
    </row>
    <row r="308" spans="1:65" s="13" customFormat="1">
      <c r="B308" s="190"/>
      <c r="C308" s="191"/>
      <c r="D308" s="185" t="s">
        <v>129</v>
      </c>
      <c r="E308" s="192" t="s">
        <v>19</v>
      </c>
      <c r="F308" s="193" t="s">
        <v>505</v>
      </c>
      <c r="G308" s="191"/>
      <c r="H308" s="194">
        <v>28</v>
      </c>
      <c r="I308" s="195"/>
      <c r="J308" s="191"/>
      <c r="K308" s="191"/>
      <c r="L308" s="196"/>
      <c r="M308" s="197"/>
      <c r="N308" s="198"/>
      <c r="O308" s="198"/>
      <c r="P308" s="198"/>
      <c r="Q308" s="198"/>
      <c r="R308" s="198"/>
      <c r="S308" s="198"/>
      <c r="T308" s="199"/>
      <c r="AT308" s="200" t="s">
        <v>129</v>
      </c>
      <c r="AU308" s="200" t="s">
        <v>82</v>
      </c>
      <c r="AV308" s="13" t="s">
        <v>82</v>
      </c>
      <c r="AW308" s="13" t="s">
        <v>33</v>
      </c>
      <c r="AX308" s="13" t="s">
        <v>79</v>
      </c>
      <c r="AY308" s="200" t="s">
        <v>118</v>
      </c>
    </row>
    <row r="309" spans="1:65" s="12" customFormat="1" ht="22.8" customHeight="1">
      <c r="B309" s="156"/>
      <c r="C309" s="157"/>
      <c r="D309" s="158" t="s">
        <v>70</v>
      </c>
      <c r="E309" s="170" t="s">
        <v>166</v>
      </c>
      <c r="F309" s="170" t="s">
        <v>506</v>
      </c>
      <c r="G309" s="157"/>
      <c r="H309" s="157"/>
      <c r="I309" s="160"/>
      <c r="J309" s="171">
        <f>BK309</f>
        <v>0</v>
      </c>
      <c r="K309" s="157"/>
      <c r="L309" s="162"/>
      <c r="M309" s="163"/>
      <c r="N309" s="164"/>
      <c r="O309" s="164"/>
      <c r="P309" s="165">
        <f>SUM(P310:P320)</f>
        <v>0</v>
      </c>
      <c r="Q309" s="164"/>
      <c r="R309" s="165">
        <f>SUM(R310:R320)</f>
        <v>0.43148000000000003</v>
      </c>
      <c r="S309" s="164"/>
      <c r="T309" s="166">
        <f>SUM(T310:T320)</f>
        <v>0</v>
      </c>
      <c r="AR309" s="167" t="s">
        <v>79</v>
      </c>
      <c r="AT309" s="168" t="s">
        <v>70</v>
      </c>
      <c r="AU309" s="168" t="s">
        <v>79</v>
      </c>
      <c r="AY309" s="167" t="s">
        <v>118</v>
      </c>
      <c r="BK309" s="169">
        <f>SUM(BK310:BK320)</f>
        <v>0</v>
      </c>
    </row>
    <row r="310" spans="1:65" s="2" customFormat="1" ht="19.8" customHeight="1">
      <c r="A310" s="33"/>
      <c r="B310" s="34"/>
      <c r="C310" s="172" t="s">
        <v>507</v>
      </c>
      <c r="D310" s="172" t="s">
        <v>120</v>
      </c>
      <c r="E310" s="173" t="s">
        <v>508</v>
      </c>
      <c r="F310" s="174" t="s">
        <v>509</v>
      </c>
      <c r="G310" s="175" t="s">
        <v>123</v>
      </c>
      <c r="H310" s="176">
        <v>1</v>
      </c>
      <c r="I310" s="177"/>
      <c r="J310" s="178">
        <f>ROUND(I310*H310,2)</f>
        <v>0</v>
      </c>
      <c r="K310" s="174" t="s">
        <v>124</v>
      </c>
      <c r="L310" s="38"/>
      <c r="M310" s="179" t="s">
        <v>19</v>
      </c>
      <c r="N310" s="180" t="s">
        <v>42</v>
      </c>
      <c r="O310" s="63"/>
      <c r="P310" s="181">
        <f>O310*H310</f>
        <v>0</v>
      </c>
      <c r="Q310" s="181">
        <v>0.31108000000000002</v>
      </c>
      <c r="R310" s="181">
        <f>Q310*H310</f>
        <v>0.31108000000000002</v>
      </c>
      <c r="S310" s="181">
        <v>0</v>
      </c>
      <c r="T310" s="182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83" t="s">
        <v>125</v>
      </c>
      <c r="AT310" s="183" t="s">
        <v>120</v>
      </c>
      <c r="AU310" s="183" t="s">
        <v>82</v>
      </c>
      <c r="AY310" s="16" t="s">
        <v>118</v>
      </c>
      <c r="BE310" s="184">
        <f>IF(N310="základní",J310,0)</f>
        <v>0</v>
      </c>
      <c r="BF310" s="184">
        <f>IF(N310="snížená",J310,0)</f>
        <v>0</v>
      </c>
      <c r="BG310" s="184">
        <f>IF(N310="zákl. přenesená",J310,0)</f>
        <v>0</v>
      </c>
      <c r="BH310" s="184">
        <f>IF(N310="sníž. přenesená",J310,0)</f>
        <v>0</v>
      </c>
      <c r="BI310" s="184">
        <f>IF(N310="nulová",J310,0)</f>
        <v>0</v>
      </c>
      <c r="BJ310" s="16" t="s">
        <v>79</v>
      </c>
      <c r="BK310" s="184">
        <f>ROUND(I310*H310,2)</f>
        <v>0</v>
      </c>
      <c r="BL310" s="16" t="s">
        <v>125</v>
      </c>
      <c r="BM310" s="183" t="s">
        <v>510</v>
      </c>
    </row>
    <row r="311" spans="1:65" s="2" customFormat="1">
      <c r="A311" s="33"/>
      <c r="B311" s="34"/>
      <c r="C311" s="35"/>
      <c r="D311" s="185" t="s">
        <v>127</v>
      </c>
      <c r="E311" s="35"/>
      <c r="F311" s="186" t="s">
        <v>511</v>
      </c>
      <c r="G311" s="35"/>
      <c r="H311" s="35"/>
      <c r="I311" s="187"/>
      <c r="J311" s="35"/>
      <c r="K311" s="35"/>
      <c r="L311" s="38"/>
      <c r="M311" s="188"/>
      <c r="N311" s="189"/>
      <c r="O311" s="63"/>
      <c r="P311" s="63"/>
      <c r="Q311" s="63"/>
      <c r="R311" s="63"/>
      <c r="S311" s="63"/>
      <c r="T311" s="64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6" t="s">
        <v>127</v>
      </c>
      <c r="AU311" s="16" t="s">
        <v>82</v>
      </c>
    </row>
    <row r="312" spans="1:65" s="13" customFormat="1">
      <c r="B312" s="190"/>
      <c r="C312" s="191"/>
      <c r="D312" s="185" t="s">
        <v>129</v>
      </c>
      <c r="E312" s="192" t="s">
        <v>19</v>
      </c>
      <c r="F312" s="193" t="s">
        <v>512</v>
      </c>
      <c r="G312" s="191"/>
      <c r="H312" s="194">
        <v>1</v>
      </c>
      <c r="I312" s="195"/>
      <c r="J312" s="191"/>
      <c r="K312" s="191"/>
      <c r="L312" s="196"/>
      <c r="M312" s="197"/>
      <c r="N312" s="198"/>
      <c r="O312" s="198"/>
      <c r="P312" s="198"/>
      <c r="Q312" s="198"/>
      <c r="R312" s="198"/>
      <c r="S312" s="198"/>
      <c r="T312" s="199"/>
      <c r="AT312" s="200" t="s">
        <v>129</v>
      </c>
      <c r="AU312" s="200" t="s">
        <v>82</v>
      </c>
      <c r="AV312" s="13" t="s">
        <v>82</v>
      </c>
      <c r="AW312" s="13" t="s">
        <v>33</v>
      </c>
      <c r="AX312" s="13" t="s">
        <v>79</v>
      </c>
      <c r="AY312" s="200" t="s">
        <v>118</v>
      </c>
    </row>
    <row r="313" spans="1:65" s="2" customFormat="1" ht="14.4" customHeight="1">
      <c r="A313" s="33"/>
      <c r="B313" s="34"/>
      <c r="C313" s="172" t="s">
        <v>513</v>
      </c>
      <c r="D313" s="172" t="s">
        <v>120</v>
      </c>
      <c r="E313" s="173" t="s">
        <v>514</v>
      </c>
      <c r="F313" s="174" t="s">
        <v>515</v>
      </c>
      <c r="G313" s="175" t="s">
        <v>156</v>
      </c>
      <c r="H313" s="176">
        <v>59</v>
      </c>
      <c r="I313" s="177"/>
      <c r="J313" s="178">
        <f>ROUND(I313*H313,2)</f>
        <v>0</v>
      </c>
      <c r="K313" s="174" t="s">
        <v>19</v>
      </c>
      <c r="L313" s="38"/>
      <c r="M313" s="179" t="s">
        <v>19</v>
      </c>
      <c r="N313" s="180" t="s">
        <v>42</v>
      </c>
      <c r="O313" s="63"/>
      <c r="P313" s="181">
        <f>O313*H313</f>
        <v>0</v>
      </c>
      <c r="Q313" s="181">
        <v>0</v>
      </c>
      <c r="R313" s="181">
        <f>Q313*H313</f>
        <v>0</v>
      </c>
      <c r="S313" s="181">
        <v>0</v>
      </c>
      <c r="T313" s="182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83" t="s">
        <v>125</v>
      </c>
      <c r="AT313" s="183" t="s">
        <v>120</v>
      </c>
      <c r="AU313" s="183" t="s">
        <v>82</v>
      </c>
      <c r="AY313" s="16" t="s">
        <v>118</v>
      </c>
      <c r="BE313" s="184">
        <f>IF(N313="základní",J313,0)</f>
        <v>0</v>
      </c>
      <c r="BF313" s="184">
        <f>IF(N313="snížená",J313,0)</f>
        <v>0</v>
      </c>
      <c r="BG313" s="184">
        <f>IF(N313="zákl. přenesená",J313,0)</f>
        <v>0</v>
      </c>
      <c r="BH313" s="184">
        <f>IF(N313="sníž. přenesená",J313,0)</f>
        <v>0</v>
      </c>
      <c r="BI313" s="184">
        <f>IF(N313="nulová",J313,0)</f>
        <v>0</v>
      </c>
      <c r="BJ313" s="16" t="s">
        <v>79</v>
      </c>
      <c r="BK313" s="184">
        <f>ROUND(I313*H313,2)</f>
        <v>0</v>
      </c>
      <c r="BL313" s="16" t="s">
        <v>125</v>
      </c>
      <c r="BM313" s="183" t="s">
        <v>516</v>
      </c>
    </row>
    <row r="314" spans="1:65" s="2" customFormat="1">
      <c r="A314" s="33"/>
      <c r="B314" s="34"/>
      <c r="C314" s="35"/>
      <c r="D314" s="185" t="s">
        <v>127</v>
      </c>
      <c r="E314" s="35"/>
      <c r="F314" s="186" t="s">
        <v>517</v>
      </c>
      <c r="G314" s="35"/>
      <c r="H314" s="35"/>
      <c r="I314" s="187"/>
      <c r="J314" s="35"/>
      <c r="K314" s="35"/>
      <c r="L314" s="38"/>
      <c r="M314" s="188"/>
      <c r="N314" s="189"/>
      <c r="O314" s="63"/>
      <c r="P314" s="63"/>
      <c r="Q314" s="63"/>
      <c r="R314" s="63"/>
      <c r="S314" s="63"/>
      <c r="T314" s="64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T314" s="16" t="s">
        <v>127</v>
      </c>
      <c r="AU314" s="16" t="s">
        <v>82</v>
      </c>
    </row>
    <row r="315" spans="1:65" s="13" customFormat="1">
      <c r="B315" s="190"/>
      <c r="C315" s="191"/>
      <c r="D315" s="185" t="s">
        <v>129</v>
      </c>
      <c r="E315" s="192" t="s">
        <v>19</v>
      </c>
      <c r="F315" s="193" t="s">
        <v>165</v>
      </c>
      <c r="G315" s="191"/>
      <c r="H315" s="194">
        <v>59</v>
      </c>
      <c r="I315" s="195"/>
      <c r="J315" s="191"/>
      <c r="K315" s="191"/>
      <c r="L315" s="196"/>
      <c r="M315" s="197"/>
      <c r="N315" s="198"/>
      <c r="O315" s="198"/>
      <c r="P315" s="198"/>
      <c r="Q315" s="198"/>
      <c r="R315" s="198"/>
      <c r="S315" s="198"/>
      <c r="T315" s="199"/>
      <c r="AT315" s="200" t="s">
        <v>129</v>
      </c>
      <c r="AU315" s="200" t="s">
        <v>82</v>
      </c>
      <c r="AV315" s="13" t="s">
        <v>82</v>
      </c>
      <c r="AW315" s="13" t="s">
        <v>33</v>
      </c>
      <c r="AX315" s="13" t="s">
        <v>79</v>
      </c>
      <c r="AY315" s="200" t="s">
        <v>118</v>
      </c>
    </row>
    <row r="316" spans="1:65" s="2" customFormat="1" ht="14.4" customHeight="1">
      <c r="A316" s="33"/>
      <c r="B316" s="34"/>
      <c r="C316" s="172" t="s">
        <v>518</v>
      </c>
      <c r="D316" s="172" t="s">
        <v>120</v>
      </c>
      <c r="E316" s="173" t="s">
        <v>519</v>
      </c>
      <c r="F316" s="174" t="s">
        <v>520</v>
      </c>
      <c r="G316" s="175" t="s">
        <v>156</v>
      </c>
      <c r="H316" s="176">
        <v>59</v>
      </c>
      <c r="I316" s="177"/>
      <c r="J316" s="178">
        <f>ROUND(I316*H316,2)</f>
        <v>0</v>
      </c>
      <c r="K316" s="174" t="s">
        <v>19</v>
      </c>
      <c r="L316" s="38"/>
      <c r="M316" s="179" t="s">
        <v>19</v>
      </c>
      <c r="N316" s="180" t="s">
        <v>42</v>
      </c>
      <c r="O316" s="63"/>
      <c r="P316" s="181">
        <f>O316*H316</f>
        <v>0</v>
      </c>
      <c r="Q316" s="181">
        <v>0</v>
      </c>
      <c r="R316" s="181">
        <f>Q316*H316</f>
        <v>0</v>
      </c>
      <c r="S316" s="181">
        <v>0</v>
      </c>
      <c r="T316" s="182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83" t="s">
        <v>125</v>
      </c>
      <c r="AT316" s="183" t="s">
        <v>120</v>
      </c>
      <c r="AU316" s="183" t="s">
        <v>82</v>
      </c>
      <c r="AY316" s="16" t="s">
        <v>118</v>
      </c>
      <c r="BE316" s="184">
        <f>IF(N316="základní",J316,0)</f>
        <v>0</v>
      </c>
      <c r="BF316" s="184">
        <f>IF(N316="snížená",J316,0)</f>
        <v>0</v>
      </c>
      <c r="BG316" s="184">
        <f>IF(N316="zákl. přenesená",J316,0)</f>
        <v>0</v>
      </c>
      <c r="BH316" s="184">
        <f>IF(N316="sníž. přenesená",J316,0)</f>
        <v>0</v>
      </c>
      <c r="BI316" s="184">
        <f>IF(N316="nulová",J316,0)</f>
        <v>0</v>
      </c>
      <c r="BJ316" s="16" t="s">
        <v>79</v>
      </c>
      <c r="BK316" s="184">
        <f>ROUND(I316*H316,2)</f>
        <v>0</v>
      </c>
      <c r="BL316" s="16" t="s">
        <v>125</v>
      </c>
      <c r="BM316" s="183" t="s">
        <v>521</v>
      </c>
    </row>
    <row r="317" spans="1:65" s="2" customFormat="1">
      <c r="A317" s="33"/>
      <c r="B317" s="34"/>
      <c r="C317" s="35"/>
      <c r="D317" s="185" t="s">
        <v>127</v>
      </c>
      <c r="E317" s="35"/>
      <c r="F317" s="186" t="s">
        <v>522</v>
      </c>
      <c r="G317" s="35"/>
      <c r="H317" s="35"/>
      <c r="I317" s="187"/>
      <c r="J317" s="35"/>
      <c r="K317" s="35"/>
      <c r="L317" s="38"/>
      <c r="M317" s="188"/>
      <c r="N317" s="189"/>
      <c r="O317" s="63"/>
      <c r="P317" s="63"/>
      <c r="Q317" s="63"/>
      <c r="R317" s="63"/>
      <c r="S317" s="63"/>
      <c r="T317" s="64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6" t="s">
        <v>127</v>
      </c>
      <c r="AU317" s="16" t="s">
        <v>82</v>
      </c>
    </row>
    <row r="318" spans="1:65" s="2" customFormat="1" ht="14.4" customHeight="1">
      <c r="A318" s="33"/>
      <c r="B318" s="34"/>
      <c r="C318" s="172" t="s">
        <v>523</v>
      </c>
      <c r="D318" s="172" t="s">
        <v>120</v>
      </c>
      <c r="E318" s="173" t="s">
        <v>524</v>
      </c>
      <c r="F318" s="174" t="s">
        <v>525</v>
      </c>
      <c r="G318" s="175" t="s">
        <v>156</v>
      </c>
      <c r="H318" s="176">
        <v>7</v>
      </c>
      <c r="I318" s="177"/>
      <c r="J318" s="178">
        <f>ROUND(I318*H318,2)</f>
        <v>0</v>
      </c>
      <c r="K318" s="174" t="s">
        <v>19</v>
      </c>
      <c r="L318" s="38"/>
      <c r="M318" s="179" t="s">
        <v>19</v>
      </c>
      <c r="N318" s="180" t="s">
        <v>42</v>
      </c>
      <c r="O318" s="63"/>
      <c r="P318" s="181">
        <f>O318*H318</f>
        <v>0</v>
      </c>
      <c r="Q318" s="181">
        <v>1.72E-2</v>
      </c>
      <c r="R318" s="181">
        <f>Q318*H318</f>
        <v>0.12040000000000001</v>
      </c>
      <c r="S318" s="181">
        <v>0</v>
      </c>
      <c r="T318" s="182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83" t="s">
        <v>125</v>
      </c>
      <c r="AT318" s="183" t="s">
        <v>120</v>
      </c>
      <c r="AU318" s="183" t="s">
        <v>82</v>
      </c>
      <c r="AY318" s="16" t="s">
        <v>118</v>
      </c>
      <c r="BE318" s="184">
        <f>IF(N318="základní",J318,0)</f>
        <v>0</v>
      </c>
      <c r="BF318" s="184">
        <f>IF(N318="snížená",J318,0)</f>
        <v>0</v>
      </c>
      <c r="BG318" s="184">
        <f>IF(N318="zákl. přenesená",J318,0)</f>
        <v>0</v>
      </c>
      <c r="BH318" s="184">
        <f>IF(N318="sníž. přenesená",J318,0)</f>
        <v>0</v>
      </c>
      <c r="BI318" s="184">
        <f>IF(N318="nulová",J318,0)</f>
        <v>0</v>
      </c>
      <c r="BJ318" s="16" t="s">
        <v>79</v>
      </c>
      <c r="BK318" s="184">
        <f>ROUND(I318*H318,2)</f>
        <v>0</v>
      </c>
      <c r="BL318" s="16" t="s">
        <v>125</v>
      </c>
      <c r="BM318" s="183" t="s">
        <v>526</v>
      </c>
    </row>
    <row r="319" spans="1:65" s="2" customFormat="1">
      <c r="A319" s="33"/>
      <c r="B319" s="34"/>
      <c r="C319" s="35"/>
      <c r="D319" s="185" t="s">
        <v>127</v>
      </c>
      <c r="E319" s="35"/>
      <c r="F319" s="186" t="s">
        <v>525</v>
      </c>
      <c r="G319" s="35"/>
      <c r="H319" s="35"/>
      <c r="I319" s="187"/>
      <c r="J319" s="35"/>
      <c r="K319" s="35"/>
      <c r="L319" s="38"/>
      <c r="M319" s="188"/>
      <c r="N319" s="189"/>
      <c r="O319" s="63"/>
      <c r="P319" s="63"/>
      <c r="Q319" s="63"/>
      <c r="R319" s="63"/>
      <c r="S319" s="63"/>
      <c r="T319" s="64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T319" s="16" t="s">
        <v>127</v>
      </c>
      <c r="AU319" s="16" t="s">
        <v>82</v>
      </c>
    </row>
    <row r="320" spans="1:65" s="13" customFormat="1">
      <c r="B320" s="190"/>
      <c r="C320" s="191"/>
      <c r="D320" s="185" t="s">
        <v>129</v>
      </c>
      <c r="E320" s="192" t="s">
        <v>19</v>
      </c>
      <c r="F320" s="193" t="s">
        <v>159</v>
      </c>
      <c r="G320" s="191"/>
      <c r="H320" s="194">
        <v>7</v>
      </c>
      <c r="I320" s="195"/>
      <c r="J320" s="191"/>
      <c r="K320" s="191"/>
      <c r="L320" s="196"/>
      <c r="M320" s="197"/>
      <c r="N320" s="198"/>
      <c r="O320" s="198"/>
      <c r="P320" s="198"/>
      <c r="Q320" s="198"/>
      <c r="R320" s="198"/>
      <c r="S320" s="198"/>
      <c r="T320" s="199"/>
      <c r="AT320" s="200" t="s">
        <v>129</v>
      </c>
      <c r="AU320" s="200" t="s">
        <v>82</v>
      </c>
      <c r="AV320" s="13" t="s">
        <v>82</v>
      </c>
      <c r="AW320" s="13" t="s">
        <v>33</v>
      </c>
      <c r="AX320" s="13" t="s">
        <v>79</v>
      </c>
      <c r="AY320" s="200" t="s">
        <v>118</v>
      </c>
    </row>
    <row r="321" spans="1:65" s="12" customFormat="1" ht="22.8" customHeight="1">
      <c r="B321" s="156"/>
      <c r="C321" s="157"/>
      <c r="D321" s="158" t="s">
        <v>70</v>
      </c>
      <c r="E321" s="170" t="s">
        <v>174</v>
      </c>
      <c r="F321" s="170" t="s">
        <v>527</v>
      </c>
      <c r="G321" s="157"/>
      <c r="H321" s="157"/>
      <c r="I321" s="160"/>
      <c r="J321" s="171">
        <f>BK321</f>
        <v>0</v>
      </c>
      <c r="K321" s="157"/>
      <c r="L321" s="162"/>
      <c r="M321" s="163"/>
      <c r="N321" s="164"/>
      <c r="O321" s="164"/>
      <c r="P321" s="165">
        <f>SUM(P322:P361)</f>
        <v>0</v>
      </c>
      <c r="Q321" s="164"/>
      <c r="R321" s="165">
        <f>SUM(R322:R361)</f>
        <v>61.954659999999997</v>
      </c>
      <c r="S321" s="164"/>
      <c r="T321" s="166">
        <f>SUM(T322:T361)</f>
        <v>7.1999999999999993</v>
      </c>
      <c r="AR321" s="167" t="s">
        <v>79</v>
      </c>
      <c r="AT321" s="168" t="s">
        <v>70</v>
      </c>
      <c r="AU321" s="168" t="s">
        <v>79</v>
      </c>
      <c r="AY321" s="167" t="s">
        <v>118</v>
      </c>
      <c r="BK321" s="169">
        <f>SUM(BK322:BK361)</f>
        <v>0</v>
      </c>
    </row>
    <row r="322" spans="1:65" s="2" customFormat="1" ht="14.4" customHeight="1">
      <c r="A322" s="33"/>
      <c r="B322" s="34"/>
      <c r="C322" s="172" t="s">
        <v>528</v>
      </c>
      <c r="D322" s="172" t="s">
        <v>120</v>
      </c>
      <c r="E322" s="173" t="s">
        <v>529</v>
      </c>
      <c r="F322" s="174" t="s">
        <v>530</v>
      </c>
      <c r="G322" s="175" t="s">
        <v>123</v>
      </c>
      <c r="H322" s="176">
        <v>2</v>
      </c>
      <c r="I322" s="177"/>
      <c r="J322" s="178">
        <f>ROUND(I322*H322,2)</f>
        <v>0</v>
      </c>
      <c r="K322" s="174" t="s">
        <v>124</v>
      </c>
      <c r="L322" s="38"/>
      <c r="M322" s="179" t="s">
        <v>19</v>
      </c>
      <c r="N322" s="180" t="s">
        <v>42</v>
      </c>
      <c r="O322" s="63"/>
      <c r="P322" s="181">
        <f>O322*H322</f>
        <v>0</v>
      </c>
      <c r="Q322" s="181">
        <v>0</v>
      </c>
      <c r="R322" s="181">
        <f>Q322*H322</f>
        <v>0</v>
      </c>
      <c r="S322" s="181">
        <v>0</v>
      </c>
      <c r="T322" s="182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83" t="s">
        <v>125</v>
      </c>
      <c r="AT322" s="183" t="s">
        <v>120</v>
      </c>
      <c r="AU322" s="183" t="s">
        <v>82</v>
      </c>
      <c r="AY322" s="16" t="s">
        <v>118</v>
      </c>
      <c r="BE322" s="184">
        <f>IF(N322="základní",J322,0)</f>
        <v>0</v>
      </c>
      <c r="BF322" s="184">
        <f>IF(N322="snížená",J322,0)</f>
        <v>0</v>
      </c>
      <c r="BG322" s="184">
        <f>IF(N322="zákl. přenesená",J322,0)</f>
        <v>0</v>
      </c>
      <c r="BH322" s="184">
        <f>IF(N322="sníž. přenesená",J322,0)</f>
        <v>0</v>
      </c>
      <c r="BI322" s="184">
        <f>IF(N322="nulová",J322,0)</f>
        <v>0</v>
      </c>
      <c r="BJ322" s="16" t="s">
        <v>79</v>
      </c>
      <c r="BK322" s="184">
        <f>ROUND(I322*H322,2)</f>
        <v>0</v>
      </c>
      <c r="BL322" s="16" t="s">
        <v>125</v>
      </c>
      <c r="BM322" s="183" t="s">
        <v>531</v>
      </c>
    </row>
    <row r="323" spans="1:65" s="2" customFormat="1">
      <c r="A323" s="33"/>
      <c r="B323" s="34"/>
      <c r="C323" s="35"/>
      <c r="D323" s="185" t="s">
        <v>127</v>
      </c>
      <c r="E323" s="35"/>
      <c r="F323" s="186" t="s">
        <v>532</v>
      </c>
      <c r="G323" s="35"/>
      <c r="H323" s="35"/>
      <c r="I323" s="187"/>
      <c r="J323" s="35"/>
      <c r="K323" s="35"/>
      <c r="L323" s="38"/>
      <c r="M323" s="188"/>
      <c r="N323" s="189"/>
      <c r="O323" s="63"/>
      <c r="P323" s="63"/>
      <c r="Q323" s="63"/>
      <c r="R323" s="63"/>
      <c r="S323" s="63"/>
      <c r="T323" s="64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16" t="s">
        <v>127</v>
      </c>
      <c r="AU323" s="16" t="s">
        <v>82</v>
      </c>
    </row>
    <row r="324" spans="1:65" s="13" customFormat="1">
      <c r="B324" s="190"/>
      <c r="C324" s="191"/>
      <c r="D324" s="185" t="s">
        <v>129</v>
      </c>
      <c r="E324" s="192" t="s">
        <v>19</v>
      </c>
      <c r="F324" s="193" t="s">
        <v>533</v>
      </c>
      <c r="G324" s="191"/>
      <c r="H324" s="194">
        <v>2</v>
      </c>
      <c r="I324" s="195"/>
      <c r="J324" s="191"/>
      <c r="K324" s="191"/>
      <c r="L324" s="196"/>
      <c r="M324" s="197"/>
      <c r="N324" s="198"/>
      <c r="O324" s="198"/>
      <c r="P324" s="198"/>
      <c r="Q324" s="198"/>
      <c r="R324" s="198"/>
      <c r="S324" s="198"/>
      <c r="T324" s="199"/>
      <c r="AT324" s="200" t="s">
        <v>129</v>
      </c>
      <c r="AU324" s="200" t="s">
        <v>82</v>
      </c>
      <c r="AV324" s="13" t="s">
        <v>82</v>
      </c>
      <c r="AW324" s="13" t="s">
        <v>33</v>
      </c>
      <c r="AX324" s="13" t="s">
        <v>79</v>
      </c>
      <c r="AY324" s="200" t="s">
        <v>118</v>
      </c>
    </row>
    <row r="325" spans="1:65" s="2" customFormat="1" ht="14.4" customHeight="1">
      <c r="A325" s="33"/>
      <c r="B325" s="34"/>
      <c r="C325" s="202" t="s">
        <v>534</v>
      </c>
      <c r="D325" s="202" t="s">
        <v>298</v>
      </c>
      <c r="E325" s="203" t="s">
        <v>535</v>
      </c>
      <c r="F325" s="204" t="s">
        <v>536</v>
      </c>
      <c r="G325" s="205" t="s">
        <v>123</v>
      </c>
      <c r="H325" s="206">
        <v>2</v>
      </c>
      <c r="I325" s="207"/>
      <c r="J325" s="208">
        <f>ROUND(I325*H325,2)</f>
        <v>0</v>
      </c>
      <c r="K325" s="204" t="s">
        <v>124</v>
      </c>
      <c r="L325" s="209"/>
      <c r="M325" s="210" t="s">
        <v>19</v>
      </c>
      <c r="N325" s="211" t="s">
        <v>42</v>
      </c>
      <c r="O325" s="63"/>
      <c r="P325" s="181">
        <f>O325*H325</f>
        <v>0</v>
      </c>
      <c r="Q325" s="181">
        <v>2.0999999999999999E-3</v>
      </c>
      <c r="R325" s="181">
        <f>Q325*H325</f>
        <v>4.1999999999999997E-3</v>
      </c>
      <c r="S325" s="181">
        <v>0</v>
      </c>
      <c r="T325" s="182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83" t="s">
        <v>166</v>
      </c>
      <c r="AT325" s="183" t="s">
        <v>298</v>
      </c>
      <c r="AU325" s="183" t="s">
        <v>82</v>
      </c>
      <c r="AY325" s="16" t="s">
        <v>118</v>
      </c>
      <c r="BE325" s="184">
        <f>IF(N325="základní",J325,0)</f>
        <v>0</v>
      </c>
      <c r="BF325" s="184">
        <f>IF(N325="snížená",J325,0)</f>
        <v>0</v>
      </c>
      <c r="BG325" s="184">
        <f>IF(N325="zákl. přenesená",J325,0)</f>
        <v>0</v>
      </c>
      <c r="BH325" s="184">
        <f>IF(N325="sníž. přenesená",J325,0)</f>
        <v>0</v>
      </c>
      <c r="BI325" s="184">
        <f>IF(N325="nulová",J325,0)</f>
        <v>0</v>
      </c>
      <c r="BJ325" s="16" t="s">
        <v>79</v>
      </c>
      <c r="BK325" s="184">
        <f>ROUND(I325*H325,2)</f>
        <v>0</v>
      </c>
      <c r="BL325" s="16" t="s">
        <v>125</v>
      </c>
      <c r="BM325" s="183" t="s">
        <v>537</v>
      </c>
    </row>
    <row r="326" spans="1:65" s="2" customFormat="1">
      <c r="A326" s="33"/>
      <c r="B326" s="34"/>
      <c r="C326" s="35"/>
      <c r="D326" s="185" t="s">
        <v>127</v>
      </c>
      <c r="E326" s="35"/>
      <c r="F326" s="186" t="s">
        <v>536</v>
      </c>
      <c r="G326" s="35"/>
      <c r="H326" s="35"/>
      <c r="I326" s="187"/>
      <c r="J326" s="35"/>
      <c r="K326" s="35"/>
      <c r="L326" s="38"/>
      <c r="M326" s="188"/>
      <c r="N326" s="189"/>
      <c r="O326" s="63"/>
      <c r="P326" s="63"/>
      <c r="Q326" s="63"/>
      <c r="R326" s="63"/>
      <c r="S326" s="63"/>
      <c r="T326" s="64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6" t="s">
        <v>127</v>
      </c>
      <c r="AU326" s="16" t="s">
        <v>82</v>
      </c>
    </row>
    <row r="327" spans="1:65" s="2" customFormat="1" ht="14.4" customHeight="1">
      <c r="A327" s="33"/>
      <c r="B327" s="34"/>
      <c r="C327" s="172" t="s">
        <v>538</v>
      </c>
      <c r="D327" s="172" t="s">
        <v>120</v>
      </c>
      <c r="E327" s="173" t="s">
        <v>539</v>
      </c>
      <c r="F327" s="174" t="s">
        <v>540</v>
      </c>
      <c r="G327" s="175" t="s">
        <v>123</v>
      </c>
      <c r="H327" s="176">
        <v>1</v>
      </c>
      <c r="I327" s="177"/>
      <c r="J327" s="178">
        <f>ROUND(I327*H327,2)</f>
        <v>0</v>
      </c>
      <c r="K327" s="174" t="s">
        <v>124</v>
      </c>
      <c r="L327" s="38"/>
      <c r="M327" s="179" t="s">
        <v>19</v>
      </c>
      <c r="N327" s="180" t="s">
        <v>42</v>
      </c>
      <c r="O327" s="63"/>
      <c r="P327" s="181">
        <f>O327*H327</f>
        <v>0</v>
      </c>
      <c r="Q327" s="181">
        <v>6.9999999999999999E-4</v>
      </c>
      <c r="R327" s="181">
        <f>Q327*H327</f>
        <v>6.9999999999999999E-4</v>
      </c>
      <c r="S327" s="181">
        <v>0</v>
      </c>
      <c r="T327" s="182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83" t="s">
        <v>125</v>
      </c>
      <c r="AT327" s="183" t="s">
        <v>120</v>
      </c>
      <c r="AU327" s="183" t="s">
        <v>82</v>
      </c>
      <c r="AY327" s="16" t="s">
        <v>118</v>
      </c>
      <c r="BE327" s="184">
        <f>IF(N327="základní",J327,0)</f>
        <v>0</v>
      </c>
      <c r="BF327" s="184">
        <f>IF(N327="snížená",J327,0)</f>
        <v>0</v>
      </c>
      <c r="BG327" s="184">
        <f>IF(N327="zákl. přenesená",J327,0)</f>
        <v>0</v>
      </c>
      <c r="BH327" s="184">
        <f>IF(N327="sníž. přenesená",J327,0)</f>
        <v>0</v>
      </c>
      <c r="BI327" s="184">
        <f>IF(N327="nulová",J327,0)</f>
        <v>0</v>
      </c>
      <c r="BJ327" s="16" t="s">
        <v>79</v>
      </c>
      <c r="BK327" s="184">
        <f>ROUND(I327*H327,2)</f>
        <v>0</v>
      </c>
      <c r="BL327" s="16" t="s">
        <v>125</v>
      </c>
      <c r="BM327" s="183" t="s">
        <v>541</v>
      </c>
    </row>
    <row r="328" spans="1:65" s="2" customFormat="1">
      <c r="A328" s="33"/>
      <c r="B328" s="34"/>
      <c r="C328" s="35"/>
      <c r="D328" s="185" t="s">
        <v>127</v>
      </c>
      <c r="E328" s="35"/>
      <c r="F328" s="186" t="s">
        <v>542</v>
      </c>
      <c r="G328" s="35"/>
      <c r="H328" s="35"/>
      <c r="I328" s="187"/>
      <c r="J328" s="35"/>
      <c r="K328" s="35"/>
      <c r="L328" s="38"/>
      <c r="M328" s="188"/>
      <c r="N328" s="189"/>
      <c r="O328" s="63"/>
      <c r="P328" s="63"/>
      <c r="Q328" s="63"/>
      <c r="R328" s="63"/>
      <c r="S328" s="63"/>
      <c r="T328" s="64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T328" s="16" t="s">
        <v>127</v>
      </c>
      <c r="AU328" s="16" t="s">
        <v>82</v>
      </c>
    </row>
    <row r="329" spans="1:65" s="13" customFormat="1">
      <c r="B329" s="190"/>
      <c r="C329" s="191"/>
      <c r="D329" s="185" t="s">
        <v>129</v>
      </c>
      <c r="E329" s="192" t="s">
        <v>19</v>
      </c>
      <c r="F329" s="193" t="s">
        <v>543</v>
      </c>
      <c r="G329" s="191"/>
      <c r="H329" s="194">
        <v>1</v>
      </c>
      <c r="I329" s="195"/>
      <c r="J329" s="191"/>
      <c r="K329" s="191"/>
      <c r="L329" s="196"/>
      <c r="M329" s="197"/>
      <c r="N329" s="198"/>
      <c r="O329" s="198"/>
      <c r="P329" s="198"/>
      <c r="Q329" s="198"/>
      <c r="R329" s="198"/>
      <c r="S329" s="198"/>
      <c r="T329" s="199"/>
      <c r="AT329" s="200" t="s">
        <v>129</v>
      </c>
      <c r="AU329" s="200" t="s">
        <v>82</v>
      </c>
      <c r="AV329" s="13" t="s">
        <v>82</v>
      </c>
      <c r="AW329" s="13" t="s">
        <v>33</v>
      </c>
      <c r="AX329" s="13" t="s">
        <v>79</v>
      </c>
      <c r="AY329" s="200" t="s">
        <v>118</v>
      </c>
    </row>
    <row r="330" spans="1:65" s="2" customFormat="1" ht="14.4" customHeight="1">
      <c r="A330" s="33"/>
      <c r="B330" s="34"/>
      <c r="C330" s="202" t="s">
        <v>544</v>
      </c>
      <c r="D330" s="202" t="s">
        <v>298</v>
      </c>
      <c r="E330" s="203" t="s">
        <v>545</v>
      </c>
      <c r="F330" s="204" t="s">
        <v>546</v>
      </c>
      <c r="G330" s="205" t="s">
        <v>123</v>
      </c>
      <c r="H330" s="206">
        <v>1</v>
      </c>
      <c r="I330" s="207"/>
      <c r="J330" s="208">
        <f>ROUND(I330*H330,2)</f>
        <v>0</v>
      </c>
      <c r="K330" s="204" t="s">
        <v>124</v>
      </c>
      <c r="L330" s="209"/>
      <c r="M330" s="210" t="s">
        <v>19</v>
      </c>
      <c r="N330" s="211" t="s">
        <v>42</v>
      </c>
      <c r="O330" s="63"/>
      <c r="P330" s="181">
        <f>O330*H330</f>
        <v>0</v>
      </c>
      <c r="Q330" s="181">
        <v>5.0000000000000001E-3</v>
      </c>
      <c r="R330" s="181">
        <f>Q330*H330</f>
        <v>5.0000000000000001E-3</v>
      </c>
      <c r="S330" s="181">
        <v>0</v>
      </c>
      <c r="T330" s="182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83" t="s">
        <v>166</v>
      </c>
      <c r="AT330" s="183" t="s">
        <v>298</v>
      </c>
      <c r="AU330" s="183" t="s">
        <v>82</v>
      </c>
      <c r="AY330" s="16" t="s">
        <v>118</v>
      </c>
      <c r="BE330" s="184">
        <f>IF(N330="základní",J330,0)</f>
        <v>0</v>
      </c>
      <c r="BF330" s="184">
        <f>IF(N330="snížená",J330,0)</f>
        <v>0</v>
      </c>
      <c r="BG330" s="184">
        <f>IF(N330="zákl. přenesená",J330,0)</f>
        <v>0</v>
      </c>
      <c r="BH330" s="184">
        <f>IF(N330="sníž. přenesená",J330,0)</f>
        <v>0</v>
      </c>
      <c r="BI330" s="184">
        <f>IF(N330="nulová",J330,0)</f>
        <v>0</v>
      </c>
      <c r="BJ330" s="16" t="s">
        <v>79</v>
      </c>
      <c r="BK330" s="184">
        <f>ROUND(I330*H330,2)</f>
        <v>0</v>
      </c>
      <c r="BL330" s="16" t="s">
        <v>125</v>
      </c>
      <c r="BM330" s="183" t="s">
        <v>547</v>
      </c>
    </row>
    <row r="331" spans="1:65" s="2" customFormat="1">
      <c r="A331" s="33"/>
      <c r="B331" s="34"/>
      <c r="C331" s="35"/>
      <c r="D331" s="185" t="s">
        <v>127</v>
      </c>
      <c r="E331" s="35"/>
      <c r="F331" s="186" t="s">
        <v>546</v>
      </c>
      <c r="G331" s="35"/>
      <c r="H331" s="35"/>
      <c r="I331" s="187"/>
      <c r="J331" s="35"/>
      <c r="K331" s="35"/>
      <c r="L331" s="38"/>
      <c r="M331" s="188"/>
      <c r="N331" s="189"/>
      <c r="O331" s="63"/>
      <c r="P331" s="63"/>
      <c r="Q331" s="63"/>
      <c r="R331" s="63"/>
      <c r="S331" s="63"/>
      <c r="T331" s="64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6" t="s">
        <v>127</v>
      </c>
      <c r="AU331" s="16" t="s">
        <v>82</v>
      </c>
    </row>
    <row r="332" spans="1:65" s="2" customFormat="1" ht="14.4" customHeight="1">
      <c r="A332" s="33"/>
      <c r="B332" s="34"/>
      <c r="C332" s="172" t="s">
        <v>548</v>
      </c>
      <c r="D332" s="172" t="s">
        <v>120</v>
      </c>
      <c r="E332" s="173" t="s">
        <v>549</v>
      </c>
      <c r="F332" s="174" t="s">
        <v>550</v>
      </c>
      <c r="G332" s="175" t="s">
        <v>123</v>
      </c>
      <c r="H332" s="176">
        <v>1</v>
      </c>
      <c r="I332" s="177"/>
      <c r="J332" s="178">
        <f>ROUND(I332*H332,2)</f>
        <v>0</v>
      </c>
      <c r="K332" s="174" t="s">
        <v>124</v>
      </c>
      <c r="L332" s="38"/>
      <c r="M332" s="179" t="s">
        <v>19</v>
      </c>
      <c r="N332" s="180" t="s">
        <v>42</v>
      </c>
      <c r="O332" s="63"/>
      <c r="P332" s="181">
        <f>O332*H332</f>
        <v>0</v>
      </c>
      <c r="Q332" s="181">
        <v>0.10940999999999999</v>
      </c>
      <c r="R332" s="181">
        <f>Q332*H332</f>
        <v>0.10940999999999999</v>
      </c>
      <c r="S332" s="181">
        <v>0</v>
      </c>
      <c r="T332" s="182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83" t="s">
        <v>125</v>
      </c>
      <c r="AT332" s="183" t="s">
        <v>120</v>
      </c>
      <c r="AU332" s="183" t="s">
        <v>82</v>
      </c>
      <c r="AY332" s="16" t="s">
        <v>118</v>
      </c>
      <c r="BE332" s="184">
        <f>IF(N332="základní",J332,0)</f>
        <v>0</v>
      </c>
      <c r="BF332" s="184">
        <f>IF(N332="snížená",J332,0)</f>
        <v>0</v>
      </c>
      <c r="BG332" s="184">
        <f>IF(N332="zákl. přenesená",J332,0)</f>
        <v>0</v>
      </c>
      <c r="BH332" s="184">
        <f>IF(N332="sníž. přenesená",J332,0)</f>
        <v>0</v>
      </c>
      <c r="BI332" s="184">
        <f>IF(N332="nulová",J332,0)</f>
        <v>0</v>
      </c>
      <c r="BJ332" s="16" t="s">
        <v>79</v>
      </c>
      <c r="BK332" s="184">
        <f>ROUND(I332*H332,2)</f>
        <v>0</v>
      </c>
      <c r="BL332" s="16" t="s">
        <v>125</v>
      </c>
      <c r="BM332" s="183" t="s">
        <v>551</v>
      </c>
    </row>
    <row r="333" spans="1:65" s="2" customFormat="1">
      <c r="A333" s="33"/>
      <c r="B333" s="34"/>
      <c r="C333" s="35"/>
      <c r="D333" s="185" t="s">
        <v>127</v>
      </c>
      <c r="E333" s="35"/>
      <c r="F333" s="186" t="s">
        <v>552</v>
      </c>
      <c r="G333" s="35"/>
      <c r="H333" s="35"/>
      <c r="I333" s="187"/>
      <c r="J333" s="35"/>
      <c r="K333" s="35"/>
      <c r="L333" s="38"/>
      <c r="M333" s="188"/>
      <c r="N333" s="189"/>
      <c r="O333" s="63"/>
      <c r="P333" s="63"/>
      <c r="Q333" s="63"/>
      <c r="R333" s="63"/>
      <c r="S333" s="63"/>
      <c r="T333" s="64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T333" s="16" t="s">
        <v>127</v>
      </c>
      <c r="AU333" s="16" t="s">
        <v>82</v>
      </c>
    </row>
    <row r="334" spans="1:65" s="2" customFormat="1" ht="14.4" customHeight="1">
      <c r="A334" s="33"/>
      <c r="B334" s="34"/>
      <c r="C334" s="202" t="s">
        <v>553</v>
      </c>
      <c r="D334" s="202" t="s">
        <v>298</v>
      </c>
      <c r="E334" s="203" t="s">
        <v>554</v>
      </c>
      <c r="F334" s="204" t="s">
        <v>555</v>
      </c>
      <c r="G334" s="205" t="s">
        <v>123</v>
      </c>
      <c r="H334" s="206">
        <v>1</v>
      </c>
      <c r="I334" s="207"/>
      <c r="J334" s="208">
        <f>ROUND(I334*H334,2)</f>
        <v>0</v>
      </c>
      <c r="K334" s="204" t="s">
        <v>124</v>
      </c>
      <c r="L334" s="209"/>
      <c r="M334" s="210" t="s">
        <v>19</v>
      </c>
      <c r="N334" s="211" t="s">
        <v>42</v>
      </c>
      <c r="O334" s="63"/>
      <c r="P334" s="181">
        <f>O334*H334</f>
        <v>0</v>
      </c>
      <c r="Q334" s="181">
        <v>6.1000000000000004E-3</v>
      </c>
      <c r="R334" s="181">
        <f>Q334*H334</f>
        <v>6.1000000000000004E-3</v>
      </c>
      <c r="S334" s="181">
        <v>0</v>
      </c>
      <c r="T334" s="182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83" t="s">
        <v>166</v>
      </c>
      <c r="AT334" s="183" t="s">
        <v>298</v>
      </c>
      <c r="AU334" s="183" t="s">
        <v>82</v>
      </c>
      <c r="AY334" s="16" t="s">
        <v>118</v>
      </c>
      <c r="BE334" s="184">
        <f>IF(N334="základní",J334,0)</f>
        <v>0</v>
      </c>
      <c r="BF334" s="184">
        <f>IF(N334="snížená",J334,0)</f>
        <v>0</v>
      </c>
      <c r="BG334" s="184">
        <f>IF(N334="zákl. přenesená",J334,0)</f>
        <v>0</v>
      </c>
      <c r="BH334" s="184">
        <f>IF(N334="sníž. přenesená",J334,0)</f>
        <v>0</v>
      </c>
      <c r="BI334" s="184">
        <f>IF(N334="nulová",J334,0)</f>
        <v>0</v>
      </c>
      <c r="BJ334" s="16" t="s">
        <v>79</v>
      </c>
      <c r="BK334" s="184">
        <f>ROUND(I334*H334,2)</f>
        <v>0</v>
      </c>
      <c r="BL334" s="16" t="s">
        <v>125</v>
      </c>
      <c r="BM334" s="183" t="s">
        <v>556</v>
      </c>
    </row>
    <row r="335" spans="1:65" s="2" customFormat="1">
      <c r="A335" s="33"/>
      <c r="B335" s="34"/>
      <c r="C335" s="35"/>
      <c r="D335" s="185" t="s">
        <v>127</v>
      </c>
      <c r="E335" s="35"/>
      <c r="F335" s="186" t="s">
        <v>555</v>
      </c>
      <c r="G335" s="35"/>
      <c r="H335" s="35"/>
      <c r="I335" s="187"/>
      <c r="J335" s="35"/>
      <c r="K335" s="35"/>
      <c r="L335" s="38"/>
      <c r="M335" s="188"/>
      <c r="N335" s="189"/>
      <c r="O335" s="63"/>
      <c r="P335" s="63"/>
      <c r="Q335" s="63"/>
      <c r="R335" s="63"/>
      <c r="S335" s="63"/>
      <c r="T335" s="64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6" t="s">
        <v>127</v>
      </c>
      <c r="AU335" s="16" t="s">
        <v>82</v>
      </c>
    </row>
    <row r="336" spans="1:65" s="2" customFormat="1" ht="14.4" customHeight="1">
      <c r="A336" s="33"/>
      <c r="B336" s="34"/>
      <c r="C336" s="172" t="s">
        <v>557</v>
      </c>
      <c r="D336" s="172" t="s">
        <v>120</v>
      </c>
      <c r="E336" s="173" t="s">
        <v>558</v>
      </c>
      <c r="F336" s="174" t="s">
        <v>559</v>
      </c>
      <c r="G336" s="175" t="s">
        <v>156</v>
      </c>
      <c r="H336" s="176">
        <v>5</v>
      </c>
      <c r="I336" s="177"/>
      <c r="J336" s="178">
        <f>ROUND(I336*H336,2)</f>
        <v>0</v>
      </c>
      <c r="K336" s="174" t="s">
        <v>124</v>
      </c>
      <c r="L336" s="38"/>
      <c r="M336" s="179" t="s">
        <v>19</v>
      </c>
      <c r="N336" s="180" t="s">
        <v>42</v>
      </c>
      <c r="O336" s="63"/>
      <c r="P336" s="181">
        <f>O336*H336</f>
        <v>0</v>
      </c>
      <c r="Q336" s="181">
        <v>0.95352000000000003</v>
      </c>
      <c r="R336" s="181">
        <f>Q336*H336</f>
        <v>4.7675999999999998</v>
      </c>
      <c r="S336" s="181">
        <v>0</v>
      </c>
      <c r="T336" s="182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83" t="s">
        <v>125</v>
      </c>
      <c r="AT336" s="183" t="s">
        <v>120</v>
      </c>
      <c r="AU336" s="183" t="s">
        <v>82</v>
      </c>
      <c r="AY336" s="16" t="s">
        <v>118</v>
      </c>
      <c r="BE336" s="184">
        <f>IF(N336="základní",J336,0)</f>
        <v>0</v>
      </c>
      <c r="BF336" s="184">
        <f>IF(N336="snížená",J336,0)</f>
        <v>0</v>
      </c>
      <c r="BG336" s="184">
        <f>IF(N336="zákl. přenesená",J336,0)</f>
        <v>0</v>
      </c>
      <c r="BH336" s="184">
        <f>IF(N336="sníž. přenesená",J336,0)</f>
        <v>0</v>
      </c>
      <c r="BI336" s="184">
        <f>IF(N336="nulová",J336,0)</f>
        <v>0</v>
      </c>
      <c r="BJ336" s="16" t="s">
        <v>79</v>
      </c>
      <c r="BK336" s="184">
        <f>ROUND(I336*H336,2)</f>
        <v>0</v>
      </c>
      <c r="BL336" s="16" t="s">
        <v>125</v>
      </c>
      <c r="BM336" s="183" t="s">
        <v>560</v>
      </c>
    </row>
    <row r="337" spans="1:65" s="2" customFormat="1">
      <c r="A337" s="33"/>
      <c r="B337" s="34"/>
      <c r="C337" s="35"/>
      <c r="D337" s="185" t="s">
        <v>127</v>
      </c>
      <c r="E337" s="35"/>
      <c r="F337" s="186" t="s">
        <v>561</v>
      </c>
      <c r="G337" s="35"/>
      <c r="H337" s="35"/>
      <c r="I337" s="187"/>
      <c r="J337" s="35"/>
      <c r="K337" s="35"/>
      <c r="L337" s="38"/>
      <c r="M337" s="188"/>
      <c r="N337" s="189"/>
      <c r="O337" s="63"/>
      <c r="P337" s="63"/>
      <c r="Q337" s="63"/>
      <c r="R337" s="63"/>
      <c r="S337" s="63"/>
      <c r="T337" s="64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6" t="s">
        <v>127</v>
      </c>
      <c r="AU337" s="16" t="s">
        <v>82</v>
      </c>
    </row>
    <row r="338" spans="1:65" s="13" customFormat="1">
      <c r="B338" s="190"/>
      <c r="C338" s="191"/>
      <c r="D338" s="185" t="s">
        <v>129</v>
      </c>
      <c r="E338" s="192" t="s">
        <v>19</v>
      </c>
      <c r="F338" s="193" t="s">
        <v>562</v>
      </c>
      <c r="G338" s="191"/>
      <c r="H338" s="194">
        <v>5</v>
      </c>
      <c r="I338" s="195"/>
      <c r="J338" s="191"/>
      <c r="K338" s="191"/>
      <c r="L338" s="196"/>
      <c r="M338" s="197"/>
      <c r="N338" s="198"/>
      <c r="O338" s="198"/>
      <c r="P338" s="198"/>
      <c r="Q338" s="198"/>
      <c r="R338" s="198"/>
      <c r="S338" s="198"/>
      <c r="T338" s="199"/>
      <c r="AT338" s="200" t="s">
        <v>129</v>
      </c>
      <c r="AU338" s="200" t="s">
        <v>82</v>
      </c>
      <c r="AV338" s="13" t="s">
        <v>82</v>
      </c>
      <c r="AW338" s="13" t="s">
        <v>33</v>
      </c>
      <c r="AX338" s="13" t="s">
        <v>79</v>
      </c>
      <c r="AY338" s="200" t="s">
        <v>118</v>
      </c>
    </row>
    <row r="339" spans="1:65" s="2" customFormat="1" ht="14.4" customHeight="1">
      <c r="A339" s="33"/>
      <c r="B339" s="34"/>
      <c r="C339" s="202" t="s">
        <v>563</v>
      </c>
      <c r="D339" s="202" t="s">
        <v>298</v>
      </c>
      <c r="E339" s="203" t="s">
        <v>564</v>
      </c>
      <c r="F339" s="204" t="s">
        <v>565</v>
      </c>
      <c r="G339" s="205" t="s">
        <v>156</v>
      </c>
      <c r="H339" s="206">
        <v>5</v>
      </c>
      <c r="I339" s="207"/>
      <c r="J339" s="208">
        <f>ROUND(I339*H339,2)</f>
        <v>0</v>
      </c>
      <c r="K339" s="204" t="s">
        <v>124</v>
      </c>
      <c r="L339" s="209"/>
      <c r="M339" s="210" t="s">
        <v>19</v>
      </c>
      <c r="N339" s="211" t="s">
        <v>42</v>
      </c>
      <c r="O339" s="63"/>
      <c r="P339" s="181">
        <f>O339*H339</f>
        <v>0</v>
      </c>
      <c r="Q339" s="181">
        <v>0.30399999999999999</v>
      </c>
      <c r="R339" s="181">
        <f>Q339*H339</f>
        <v>1.52</v>
      </c>
      <c r="S339" s="181">
        <v>0</v>
      </c>
      <c r="T339" s="182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83" t="s">
        <v>166</v>
      </c>
      <c r="AT339" s="183" t="s">
        <v>298</v>
      </c>
      <c r="AU339" s="183" t="s">
        <v>82</v>
      </c>
      <c r="AY339" s="16" t="s">
        <v>118</v>
      </c>
      <c r="BE339" s="184">
        <f>IF(N339="základní",J339,0)</f>
        <v>0</v>
      </c>
      <c r="BF339" s="184">
        <f>IF(N339="snížená",J339,0)</f>
        <v>0</v>
      </c>
      <c r="BG339" s="184">
        <f>IF(N339="zákl. přenesená",J339,0)</f>
        <v>0</v>
      </c>
      <c r="BH339" s="184">
        <f>IF(N339="sníž. přenesená",J339,0)</f>
        <v>0</v>
      </c>
      <c r="BI339" s="184">
        <f>IF(N339="nulová",J339,0)</f>
        <v>0</v>
      </c>
      <c r="BJ339" s="16" t="s">
        <v>79</v>
      </c>
      <c r="BK339" s="184">
        <f>ROUND(I339*H339,2)</f>
        <v>0</v>
      </c>
      <c r="BL339" s="16" t="s">
        <v>125</v>
      </c>
      <c r="BM339" s="183" t="s">
        <v>566</v>
      </c>
    </row>
    <row r="340" spans="1:65" s="2" customFormat="1">
      <c r="A340" s="33"/>
      <c r="B340" s="34"/>
      <c r="C340" s="35"/>
      <c r="D340" s="185" t="s">
        <v>127</v>
      </c>
      <c r="E340" s="35"/>
      <c r="F340" s="186" t="s">
        <v>565</v>
      </c>
      <c r="G340" s="35"/>
      <c r="H340" s="35"/>
      <c r="I340" s="187"/>
      <c r="J340" s="35"/>
      <c r="K340" s="35"/>
      <c r="L340" s="38"/>
      <c r="M340" s="188"/>
      <c r="N340" s="189"/>
      <c r="O340" s="63"/>
      <c r="P340" s="63"/>
      <c r="Q340" s="63"/>
      <c r="R340" s="63"/>
      <c r="S340" s="63"/>
      <c r="T340" s="64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T340" s="16" t="s">
        <v>127</v>
      </c>
      <c r="AU340" s="16" t="s">
        <v>82</v>
      </c>
    </row>
    <row r="341" spans="1:65" s="2" customFormat="1" ht="14.4" customHeight="1">
      <c r="A341" s="33"/>
      <c r="B341" s="34"/>
      <c r="C341" s="172" t="s">
        <v>567</v>
      </c>
      <c r="D341" s="172" t="s">
        <v>120</v>
      </c>
      <c r="E341" s="173" t="s">
        <v>568</v>
      </c>
      <c r="F341" s="174" t="s">
        <v>569</v>
      </c>
      <c r="G341" s="175" t="s">
        <v>156</v>
      </c>
      <c r="H341" s="176">
        <v>28</v>
      </c>
      <c r="I341" s="177"/>
      <c r="J341" s="178">
        <f>ROUND(I341*H341,2)</f>
        <v>0</v>
      </c>
      <c r="K341" s="174" t="s">
        <v>124</v>
      </c>
      <c r="L341" s="38"/>
      <c r="M341" s="179" t="s">
        <v>19</v>
      </c>
      <c r="N341" s="180" t="s">
        <v>42</v>
      </c>
      <c r="O341" s="63"/>
      <c r="P341" s="181">
        <f>O341*H341</f>
        <v>0</v>
      </c>
      <c r="Q341" s="181">
        <v>0</v>
      </c>
      <c r="R341" s="181">
        <f>Q341*H341</f>
        <v>0</v>
      </c>
      <c r="S341" s="181">
        <v>0</v>
      </c>
      <c r="T341" s="182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83" t="s">
        <v>125</v>
      </c>
      <c r="AT341" s="183" t="s">
        <v>120</v>
      </c>
      <c r="AU341" s="183" t="s">
        <v>82</v>
      </c>
      <c r="AY341" s="16" t="s">
        <v>118</v>
      </c>
      <c r="BE341" s="184">
        <f>IF(N341="základní",J341,0)</f>
        <v>0</v>
      </c>
      <c r="BF341" s="184">
        <f>IF(N341="snížená",J341,0)</f>
        <v>0</v>
      </c>
      <c r="BG341" s="184">
        <f>IF(N341="zákl. přenesená",J341,0)</f>
        <v>0</v>
      </c>
      <c r="BH341" s="184">
        <f>IF(N341="sníž. přenesená",J341,0)</f>
        <v>0</v>
      </c>
      <c r="BI341" s="184">
        <f>IF(N341="nulová",J341,0)</f>
        <v>0</v>
      </c>
      <c r="BJ341" s="16" t="s">
        <v>79</v>
      </c>
      <c r="BK341" s="184">
        <f>ROUND(I341*H341,2)</f>
        <v>0</v>
      </c>
      <c r="BL341" s="16" t="s">
        <v>125</v>
      </c>
      <c r="BM341" s="183" t="s">
        <v>570</v>
      </c>
    </row>
    <row r="342" spans="1:65" s="2" customFormat="1">
      <c r="A342" s="33"/>
      <c r="B342" s="34"/>
      <c r="C342" s="35"/>
      <c r="D342" s="185" t="s">
        <v>127</v>
      </c>
      <c r="E342" s="35"/>
      <c r="F342" s="186" t="s">
        <v>571</v>
      </c>
      <c r="G342" s="35"/>
      <c r="H342" s="35"/>
      <c r="I342" s="187"/>
      <c r="J342" s="35"/>
      <c r="K342" s="35"/>
      <c r="L342" s="38"/>
      <c r="M342" s="188"/>
      <c r="N342" s="189"/>
      <c r="O342" s="63"/>
      <c r="P342" s="63"/>
      <c r="Q342" s="63"/>
      <c r="R342" s="63"/>
      <c r="S342" s="63"/>
      <c r="T342" s="64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6" t="s">
        <v>127</v>
      </c>
      <c r="AU342" s="16" t="s">
        <v>82</v>
      </c>
    </row>
    <row r="343" spans="1:65" s="13" customFormat="1">
      <c r="B343" s="190"/>
      <c r="C343" s="191"/>
      <c r="D343" s="185" t="s">
        <v>129</v>
      </c>
      <c r="E343" s="192" t="s">
        <v>19</v>
      </c>
      <c r="F343" s="193" t="s">
        <v>505</v>
      </c>
      <c r="G343" s="191"/>
      <c r="H343" s="194">
        <v>28</v>
      </c>
      <c r="I343" s="195"/>
      <c r="J343" s="191"/>
      <c r="K343" s="191"/>
      <c r="L343" s="196"/>
      <c r="M343" s="197"/>
      <c r="N343" s="198"/>
      <c r="O343" s="198"/>
      <c r="P343" s="198"/>
      <c r="Q343" s="198"/>
      <c r="R343" s="198"/>
      <c r="S343" s="198"/>
      <c r="T343" s="199"/>
      <c r="AT343" s="200" t="s">
        <v>129</v>
      </c>
      <c r="AU343" s="200" t="s">
        <v>82</v>
      </c>
      <c r="AV343" s="13" t="s">
        <v>82</v>
      </c>
      <c r="AW343" s="13" t="s">
        <v>33</v>
      </c>
      <c r="AX343" s="13" t="s">
        <v>79</v>
      </c>
      <c r="AY343" s="200" t="s">
        <v>118</v>
      </c>
    </row>
    <row r="344" spans="1:65" s="2" customFormat="1" ht="14.4" customHeight="1">
      <c r="A344" s="33"/>
      <c r="B344" s="34"/>
      <c r="C344" s="172" t="s">
        <v>572</v>
      </c>
      <c r="D344" s="172" t="s">
        <v>120</v>
      </c>
      <c r="E344" s="173" t="s">
        <v>573</v>
      </c>
      <c r="F344" s="174" t="s">
        <v>574</v>
      </c>
      <c r="G344" s="175" t="s">
        <v>156</v>
      </c>
      <c r="H344" s="176">
        <v>205</v>
      </c>
      <c r="I344" s="177"/>
      <c r="J344" s="178">
        <f>ROUND(I344*H344,2)</f>
        <v>0</v>
      </c>
      <c r="K344" s="174" t="s">
        <v>124</v>
      </c>
      <c r="L344" s="38"/>
      <c r="M344" s="179" t="s">
        <v>19</v>
      </c>
      <c r="N344" s="180" t="s">
        <v>42</v>
      </c>
      <c r="O344" s="63"/>
      <c r="P344" s="181">
        <f>O344*H344</f>
        <v>0</v>
      </c>
      <c r="Q344" s="181">
        <v>0.13095999999999999</v>
      </c>
      <c r="R344" s="181">
        <f>Q344*H344</f>
        <v>26.846799999999998</v>
      </c>
      <c r="S344" s="181">
        <v>0</v>
      </c>
      <c r="T344" s="182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83" t="s">
        <v>125</v>
      </c>
      <c r="AT344" s="183" t="s">
        <v>120</v>
      </c>
      <c r="AU344" s="183" t="s">
        <v>82</v>
      </c>
      <c r="AY344" s="16" t="s">
        <v>118</v>
      </c>
      <c r="BE344" s="184">
        <f>IF(N344="základní",J344,0)</f>
        <v>0</v>
      </c>
      <c r="BF344" s="184">
        <f>IF(N344="snížená",J344,0)</f>
        <v>0</v>
      </c>
      <c r="BG344" s="184">
        <f>IF(N344="zákl. přenesená",J344,0)</f>
        <v>0</v>
      </c>
      <c r="BH344" s="184">
        <f>IF(N344="sníž. přenesená",J344,0)</f>
        <v>0</v>
      </c>
      <c r="BI344" s="184">
        <f>IF(N344="nulová",J344,0)</f>
        <v>0</v>
      </c>
      <c r="BJ344" s="16" t="s">
        <v>79</v>
      </c>
      <c r="BK344" s="184">
        <f>ROUND(I344*H344,2)</f>
        <v>0</v>
      </c>
      <c r="BL344" s="16" t="s">
        <v>125</v>
      </c>
      <c r="BM344" s="183" t="s">
        <v>575</v>
      </c>
    </row>
    <row r="345" spans="1:65" s="2" customFormat="1" ht="19.2">
      <c r="A345" s="33"/>
      <c r="B345" s="34"/>
      <c r="C345" s="35"/>
      <c r="D345" s="185" t="s">
        <v>127</v>
      </c>
      <c r="E345" s="35"/>
      <c r="F345" s="186" t="s">
        <v>576</v>
      </c>
      <c r="G345" s="35"/>
      <c r="H345" s="35"/>
      <c r="I345" s="187"/>
      <c r="J345" s="35"/>
      <c r="K345" s="35"/>
      <c r="L345" s="38"/>
      <c r="M345" s="188"/>
      <c r="N345" s="189"/>
      <c r="O345" s="63"/>
      <c r="P345" s="63"/>
      <c r="Q345" s="63"/>
      <c r="R345" s="63"/>
      <c r="S345" s="63"/>
      <c r="T345" s="64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T345" s="16" t="s">
        <v>127</v>
      </c>
      <c r="AU345" s="16" t="s">
        <v>82</v>
      </c>
    </row>
    <row r="346" spans="1:65" s="13" customFormat="1">
      <c r="B346" s="190"/>
      <c r="C346" s="191"/>
      <c r="D346" s="185" t="s">
        <v>129</v>
      </c>
      <c r="E346" s="192" t="s">
        <v>19</v>
      </c>
      <c r="F346" s="193" t="s">
        <v>577</v>
      </c>
      <c r="G346" s="191"/>
      <c r="H346" s="194">
        <v>205</v>
      </c>
      <c r="I346" s="195"/>
      <c r="J346" s="191"/>
      <c r="K346" s="191"/>
      <c r="L346" s="196"/>
      <c r="M346" s="197"/>
      <c r="N346" s="198"/>
      <c r="O346" s="198"/>
      <c r="P346" s="198"/>
      <c r="Q346" s="198"/>
      <c r="R346" s="198"/>
      <c r="S346" s="198"/>
      <c r="T346" s="199"/>
      <c r="AT346" s="200" t="s">
        <v>129</v>
      </c>
      <c r="AU346" s="200" t="s">
        <v>82</v>
      </c>
      <c r="AV346" s="13" t="s">
        <v>82</v>
      </c>
      <c r="AW346" s="13" t="s">
        <v>33</v>
      </c>
      <c r="AX346" s="13" t="s">
        <v>79</v>
      </c>
      <c r="AY346" s="200" t="s">
        <v>118</v>
      </c>
    </row>
    <row r="347" spans="1:65" s="2" customFormat="1" ht="14.4" customHeight="1">
      <c r="A347" s="33"/>
      <c r="B347" s="34"/>
      <c r="C347" s="202" t="s">
        <v>578</v>
      </c>
      <c r="D347" s="202" t="s">
        <v>298</v>
      </c>
      <c r="E347" s="203" t="s">
        <v>579</v>
      </c>
      <c r="F347" s="204" t="s">
        <v>580</v>
      </c>
      <c r="G347" s="205" t="s">
        <v>123</v>
      </c>
      <c r="H347" s="206">
        <v>422.3</v>
      </c>
      <c r="I347" s="207"/>
      <c r="J347" s="208">
        <f>ROUND(I347*H347,2)</f>
        <v>0</v>
      </c>
      <c r="K347" s="204" t="s">
        <v>19</v>
      </c>
      <c r="L347" s="209"/>
      <c r="M347" s="210" t="s">
        <v>19</v>
      </c>
      <c r="N347" s="211" t="s">
        <v>42</v>
      </c>
      <c r="O347" s="63"/>
      <c r="P347" s="181">
        <f>O347*H347</f>
        <v>0</v>
      </c>
      <c r="Q347" s="181">
        <v>5.3999999999999999E-2</v>
      </c>
      <c r="R347" s="181">
        <f>Q347*H347</f>
        <v>22.804200000000002</v>
      </c>
      <c r="S347" s="181">
        <v>0</v>
      </c>
      <c r="T347" s="182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83" t="s">
        <v>166</v>
      </c>
      <c r="AT347" s="183" t="s">
        <v>298</v>
      </c>
      <c r="AU347" s="183" t="s">
        <v>82</v>
      </c>
      <c r="AY347" s="16" t="s">
        <v>118</v>
      </c>
      <c r="BE347" s="184">
        <f>IF(N347="základní",J347,0)</f>
        <v>0</v>
      </c>
      <c r="BF347" s="184">
        <f>IF(N347="snížená",J347,0)</f>
        <v>0</v>
      </c>
      <c r="BG347" s="184">
        <f>IF(N347="zákl. přenesená",J347,0)</f>
        <v>0</v>
      </c>
      <c r="BH347" s="184">
        <f>IF(N347="sníž. přenesená",J347,0)</f>
        <v>0</v>
      </c>
      <c r="BI347" s="184">
        <f>IF(N347="nulová",J347,0)</f>
        <v>0</v>
      </c>
      <c r="BJ347" s="16" t="s">
        <v>79</v>
      </c>
      <c r="BK347" s="184">
        <f>ROUND(I347*H347,2)</f>
        <v>0</v>
      </c>
      <c r="BL347" s="16" t="s">
        <v>125</v>
      </c>
      <c r="BM347" s="183" t="s">
        <v>581</v>
      </c>
    </row>
    <row r="348" spans="1:65" s="2" customFormat="1">
      <c r="A348" s="33"/>
      <c r="B348" s="34"/>
      <c r="C348" s="35"/>
      <c r="D348" s="185" t="s">
        <v>127</v>
      </c>
      <c r="E348" s="35"/>
      <c r="F348" s="186" t="s">
        <v>580</v>
      </c>
      <c r="G348" s="35"/>
      <c r="H348" s="35"/>
      <c r="I348" s="187"/>
      <c r="J348" s="35"/>
      <c r="K348" s="35"/>
      <c r="L348" s="38"/>
      <c r="M348" s="188"/>
      <c r="N348" s="189"/>
      <c r="O348" s="63"/>
      <c r="P348" s="63"/>
      <c r="Q348" s="63"/>
      <c r="R348" s="63"/>
      <c r="S348" s="63"/>
      <c r="T348" s="64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6" t="s">
        <v>127</v>
      </c>
      <c r="AU348" s="16" t="s">
        <v>82</v>
      </c>
    </row>
    <row r="349" spans="1:65" s="13" customFormat="1">
      <c r="B349" s="190"/>
      <c r="C349" s="191"/>
      <c r="D349" s="185" t="s">
        <v>129</v>
      </c>
      <c r="E349" s="192" t="s">
        <v>19</v>
      </c>
      <c r="F349" s="193" t="s">
        <v>582</v>
      </c>
      <c r="G349" s="191"/>
      <c r="H349" s="194">
        <v>422.3</v>
      </c>
      <c r="I349" s="195"/>
      <c r="J349" s="191"/>
      <c r="K349" s="191"/>
      <c r="L349" s="196"/>
      <c r="M349" s="197"/>
      <c r="N349" s="198"/>
      <c r="O349" s="198"/>
      <c r="P349" s="198"/>
      <c r="Q349" s="198"/>
      <c r="R349" s="198"/>
      <c r="S349" s="198"/>
      <c r="T349" s="199"/>
      <c r="AT349" s="200" t="s">
        <v>129</v>
      </c>
      <c r="AU349" s="200" t="s">
        <v>82</v>
      </c>
      <c r="AV349" s="13" t="s">
        <v>82</v>
      </c>
      <c r="AW349" s="13" t="s">
        <v>33</v>
      </c>
      <c r="AX349" s="13" t="s">
        <v>79</v>
      </c>
      <c r="AY349" s="200" t="s">
        <v>118</v>
      </c>
    </row>
    <row r="350" spans="1:65" s="2" customFormat="1" ht="14.4" customHeight="1">
      <c r="A350" s="33"/>
      <c r="B350" s="34"/>
      <c r="C350" s="172" t="s">
        <v>583</v>
      </c>
      <c r="D350" s="172" t="s">
        <v>120</v>
      </c>
      <c r="E350" s="173" t="s">
        <v>584</v>
      </c>
      <c r="F350" s="174" t="s">
        <v>585</v>
      </c>
      <c r="G350" s="175" t="s">
        <v>156</v>
      </c>
      <c r="H350" s="176">
        <v>8</v>
      </c>
      <c r="I350" s="177"/>
      <c r="J350" s="178">
        <f>ROUND(I350*H350,2)</f>
        <v>0</v>
      </c>
      <c r="K350" s="174" t="s">
        <v>124</v>
      </c>
      <c r="L350" s="38"/>
      <c r="M350" s="179" t="s">
        <v>19</v>
      </c>
      <c r="N350" s="180" t="s">
        <v>42</v>
      </c>
      <c r="O350" s="63"/>
      <c r="P350" s="181">
        <f>O350*H350</f>
        <v>0</v>
      </c>
      <c r="Q350" s="181">
        <v>0.43819000000000002</v>
      </c>
      <c r="R350" s="181">
        <f>Q350*H350</f>
        <v>3.5055200000000002</v>
      </c>
      <c r="S350" s="181">
        <v>0</v>
      </c>
      <c r="T350" s="182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83" t="s">
        <v>125</v>
      </c>
      <c r="AT350" s="183" t="s">
        <v>120</v>
      </c>
      <c r="AU350" s="183" t="s">
        <v>82</v>
      </c>
      <c r="AY350" s="16" t="s">
        <v>118</v>
      </c>
      <c r="BE350" s="184">
        <f>IF(N350="základní",J350,0)</f>
        <v>0</v>
      </c>
      <c r="BF350" s="184">
        <f>IF(N350="snížená",J350,0)</f>
        <v>0</v>
      </c>
      <c r="BG350" s="184">
        <f>IF(N350="zákl. přenesená",J350,0)</f>
        <v>0</v>
      </c>
      <c r="BH350" s="184">
        <f>IF(N350="sníž. přenesená",J350,0)</f>
        <v>0</v>
      </c>
      <c r="BI350" s="184">
        <f>IF(N350="nulová",J350,0)</f>
        <v>0</v>
      </c>
      <c r="BJ350" s="16" t="s">
        <v>79</v>
      </c>
      <c r="BK350" s="184">
        <f>ROUND(I350*H350,2)</f>
        <v>0</v>
      </c>
      <c r="BL350" s="16" t="s">
        <v>125</v>
      </c>
      <c r="BM350" s="183" t="s">
        <v>586</v>
      </c>
    </row>
    <row r="351" spans="1:65" s="2" customFormat="1">
      <c r="A351" s="33"/>
      <c r="B351" s="34"/>
      <c r="C351" s="35"/>
      <c r="D351" s="185" t="s">
        <v>127</v>
      </c>
      <c r="E351" s="35"/>
      <c r="F351" s="186" t="s">
        <v>587</v>
      </c>
      <c r="G351" s="35"/>
      <c r="H351" s="35"/>
      <c r="I351" s="187"/>
      <c r="J351" s="35"/>
      <c r="K351" s="35"/>
      <c r="L351" s="38"/>
      <c r="M351" s="188"/>
      <c r="N351" s="189"/>
      <c r="O351" s="63"/>
      <c r="P351" s="63"/>
      <c r="Q351" s="63"/>
      <c r="R351" s="63"/>
      <c r="S351" s="63"/>
      <c r="T351" s="64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T351" s="16" t="s">
        <v>127</v>
      </c>
      <c r="AU351" s="16" t="s">
        <v>82</v>
      </c>
    </row>
    <row r="352" spans="1:65" s="2" customFormat="1" ht="28.8">
      <c r="A352" s="33"/>
      <c r="B352" s="34"/>
      <c r="C352" s="35"/>
      <c r="D352" s="185" t="s">
        <v>275</v>
      </c>
      <c r="E352" s="35"/>
      <c r="F352" s="201" t="s">
        <v>588</v>
      </c>
      <c r="G352" s="35"/>
      <c r="H352" s="35"/>
      <c r="I352" s="187"/>
      <c r="J352" s="35"/>
      <c r="K352" s="35"/>
      <c r="L352" s="38"/>
      <c r="M352" s="188"/>
      <c r="N352" s="189"/>
      <c r="O352" s="63"/>
      <c r="P352" s="63"/>
      <c r="Q352" s="63"/>
      <c r="R352" s="63"/>
      <c r="S352" s="63"/>
      <c r="T352" s="64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6" t="s">
        <v>275</v>
      </c>
      <c r="AU352" s="16" t="s">
        <v>82</v>
      </c>
    </row>
    <row r="353" spans="1:65" s="13" customFormat="1">
      <c r="B353" s="190"/>
      <c r="C353" s="191"/>
      <c r="D353" s="185" t="s">
        <v>129</v>
      </c>
      <c r="E353" s="192" t="s">
        <v>19</v>
      </c>
      <c r="F353" s="193" t="s">
        <v>589</v>
      </c>
      <c r="G353" s="191"/>
      <c r="H353" s="194">
        <v>8</v>
      </c>
      <c r="I353" s="195"/>
      <c r="J353" s="191"/>
      <c r="K353" s="191"/>
      <c r="L353" s="196"/>
      <c r="M353" s="197"/>
      <c r="N353" s="198"/>
      <c r="O353" s="198"/>
      <c r="P353" s="198"/>
      <c r="Q353" s="198"/>
      <c r="R353" s="198"/>
      <c r="S353" s="198"/>
      <c r="T353" s="199"/>
      <c r="AT353" s="200" t="s">
        <v>129</v>
      </c>
      <c r="AU353" s="200" t="s">
        <v>82</v>
      </c>
      <c r="AV353" s="13" t="s">
        <v>82</v>
      </c>
      <c r="AW353" s="13" t="s">
        <v>33</v>
      </c>
      <c r="AX353" s="13" t="s">
        <v>79</v>
      </c>
      <c r="AY353" s="200" t="s">
        <v>118</v>
      </c>
    </row>
    <row r="354" spans="1:65" s="2" customFormat="1" ht="14.4" customHeight="1">
      <c r="A354" s="33"/>
      <c r="B354" s="34"/>
      <c r="C354" s="202" t="s">
        <v>590</v>
      </c>
      <c r="D354" s="202" t="s">
        <v>298</v>
      </c>
      <c r="E354" s="203" t="s">
        <v>591</v>
      </c>
      <c r="F354" s="204" t="s">
        <v>592</v>
      </c>
      <c r="G354" s="205" t="s">
        <v>123</v>
      </c>
      <c r="H354" s="206">
        <v>4</v>
      </c>
      <c r="I354" s="207"/>
      <c r="J354" s="208">
        <f>ROUND(I354*H354,2)</f>
        <v>0</v>
      </c>
      <c r="K354" s="204" t="s">
        <v>19</v>
      </c>
      <c r="L354" s="209"/>
      <c r="M354" s="210" t="s">
        <v>19</v>
      </c>
      <c r="N354" s="211" t="s">
        <v>42</v>
      </c>
      <c r="O354" s="63"/>
      <c r="P354" s="181">
        <f>O354*H354</f>
        <v>0</v>
      </c>
      <c r="Q354" s="181">
        <v>0.47499999999999998</v>
      </c>
      <c r="R354" s="181">
        <f>Q354*H354</f>
        <v>1.9</v>
      </c>
      <c r="S354" s="181">
        <v>0</v>
      </c>
      <c r="T354" s="182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83" t="s">
        <v>166</v>
      </c>
      <c r="AT354" s="183" t="s">
        <v>298</v>
      </c>
      <c r="AU354" s="183" t="s">
        <v>82</v>
      </c>
      <c r="AY354" s="16" t="s">
        <v>118</v>
      </c>
      <c r="BE354" s="184">
        <f>IF(N354="základní",J354,0)</f>
        <v>0</v>
      </c>
      <c r="BF354" s="184">
        <f>IF(N354="snížená",J354,0)</f>
        <v>0</v>
      </c>
      <c r="BG354" s="184">
        <f>IF(N354="zákl. přenesená",J354,0)</f>
        <v>0</v>
      </c>
      <c r="BH354" s="184">
        <f>IF(N354="sníž. přenesená",J354,0)</f>
        <v>0</v>
      </c>
      <c r="BI354" s="184">
        <f>IF(N354="nulová",J354,0)</f>
        <v>0</v>
      </c>
      <c r="BJ354" s="16" t="s">
        <v>79</v>
      </c>
      <c r="BK354" s="184">
        <f>ROUND(I354*H354,2)</f>
        <v>0</v>
      </c>
      <c r="BL354" s="16" t="s">
        <v>125</v>
      </c>
      <c r="BM354" s="183" t="s">
        <v>593</v>
      </c>
    </row>
    <row r="355" spans="1:65" s="2" customFormat="1">
      <c r="A355" s="33"/>
      <c r="B355" s="34"/>
      <c r="C355" s="35"/>
      <c r="D355" s="185" t="s">
        <v>127</v>
      </c>
      <c r="E355" s="35"/>
      <c r="F355" s="186" t="s">
        <v>592</v>
      </c>
      <c r="G355" s="35"/>
      <c r="H355" s="35"/>
      <c r="I355" s="187"/>
      <c r="J355" s="35"/>
      <c r="K355" s="35"/>
      <c r="L355" s="38"/>
      <c r="M355" s="188"/>
      <c r="N355" s="189"/>
      <c r="O355" s="63"/>
      <c r="P355" s="63"/>
      <c r="Q355" s="63"/>
      <c r="R355" s="63"/>
      <c r="S355" s="63"/>
      <c r="T355" s="64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T355" s="16" t="s">
        <v>127</v>
      </c>
      <c r="AU355" s="16" t="s">
        <v>82</v>
      </c>
    </row>
    <row r="356" spans="1:65" s="2" customFormat="1" ht="14.4" customHeight="1">
      <c r="A356" s="33"/>
      <c r="B356" s="34"/>
      <c r="C356" s="202" t="s">
        <v>594</v>
      </c>
      <c r="D356" s="202" t="s">
        <v>298</v>
      </c>
      <c r="E356" s="203" t="s">
        <v>595</v>
      </c>
      <c r="F356" s="204" t="s">
        <v>596</v>
      </c>
      <c r="G356" s="205" t="s">
        <v>123</v>
      </c>
      <c r="H356" s="206">
        <v>4</v>
      </c>
      <c r="I356" s="207"/>
      <c r="J356" s="208">
        <f>ROUND(I356*H356,2)</f>
        <v>0</v>
      </c>
      <c r="K356" s="204" t="s">
        <v>19</v>
      </c>
      <c r="L356" s="209"/>
      <c r="M356" s="210" t="s">
        <v>19</v>
      </c>
      <c r="N356" s="211" t="s">
        <v>42</v>
      </c>
      <c r="O356" s="63"/>
      <c r="P356" s="181">
        <f>O356*H356</f>
        <v>0</v>
      </c>
      <c r="Q356" s="181">
        <v>0.03</v>
      </c>
      <c r="R356" s="181">
        <f>Q356*H356</f>
        <v>0.12</v>
      </c>
      <c r="S356" s="181">
        <v>0</v>
      </c>
      <c r="T356" s="182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83" t="s">
        <v>166</v>
      </c>
      <c r="AT356" s="183" t="s">
        <v>298</v>
      </c>
      <c r="AU356" s="183" t="s">
        <v>82</v>
      </c>
      <c r="AY356" s="16" t="s">
        <v>118</v>
      </c>
      <c r="BE356" s="184">
        <f>IF(N356="základní",J356,0)</f>
        <v>0</v>
      </c>
      <c r="BF356" s="184">
        <f>IF(N356="snížená",J356,0)</f>
        <v>0</v>
      </c>
      <c r="BG356" s="184">
        <f>IF(N356="zákl. přenesená",J356,0)</f>
        <v>0</v>
      </c>
      <c r="BH356" s="184">
        <f>IF(N356="sníž. přenesená",J356,0)</f>
        <v>0</v>
      </c>
      <c r="BI356" s="184">
        <f>IF(N356="nulová",J356,0)</f>
        <v>0</v>
      </c>
      <c r="BJ356" s="16" t="s">
        <v>79</v>
      </c>
      <c r="BK356" s="184">
        <f>ROUND(I356*H356,2)</f>
        <v>0</v>
      </c>
      <c r="BL356" s="16" t="s">
        <v>125</v>
      </c>
      <c r="BM356" s="183" t="s">
        <v>597</v>
      </c>
    </row>
    <row r="357" spans="1:65" s="2" customFormat="1">
      <c r="A357" s="33"/>
      <c r="B357" s="34"/>
      <c r="C357" s="35"/>
      <c r="D357" s="185" t="s">
        <v>127</v>
      </c>
      <c r="E357" s="35"/>
      <c r="F357" s="186" t="s">
        <v>596</v>
      </c>
      <c r="G357" s="35"/>
      <c r="H357" s="35"/>
      <c r="I357" s="187"/>
      <c r="J357" s="35"/>
      <c r="K357" s="35"/>
      <c r="L357" s="38"/>
      <c r="M357" s="188"/>
      <c r="N357" s="189"/>
      <c r="O357" s="63"/>
      <c r="P357" s="63"/>
      <c r="Q357" s="63"/>
      <c r="R357" s="63"/>
      <c r="S357" s="63"/>
      <c r="T357" s="64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T357" s="16" t="s">
        <v>127</v>
      </c>
      <c r="AU357" s="16" t="s">
        <v>82</v>
      </c>
    </row>
    <row r="358" spans="1:65" s="2" customFormat="1" ht="14.4" customHeight="1">
      <c r="A358" s="33"/>
      <c r="B358" s="34"/>
      <c r="C358" s="172" t="s">
        <v>598</v>
      </c>
      <c r="D358" s="172" t="s">
        <v>120</v>
      </c>
      <c r="E358" s="173" t="s">
        <v>599</v>
      </c>
      <c r="F358" s="174" t="s">
        <v>600</v>
      </c>
      <c r="G358" s="175" t="s">
        <v>169</v>
      </c>
      <c r="H358" s="176">
        <v>3</v>
      </c>
      <c r="I358" s="177"/>
      <c r="J358" s="178">
        <f>ROUND(I358*H358,2)</f>
        <v>0</v>
      </c>
      <c r="K358" s="174" t="s">
        <v>124</v>
      </c>
      <c r="L358" s="38"/>
      <c r="M358" s="179" t="s">
        <v>19</v>
      </c>
      <c r="N358" s="180" t="s">
        <v>42</v>
      </c>
      <c r="O358" s="63"/>
      <c r="P358" s="181">
        <f>O358*H358</f>
        <v>0</v>
      </c>
      <c r="Q358" s="181">
        <v>0.12171</v>
      </c>
      <c r="R358" s="181">
        <f>Q358*H358</f>
        <v>0.36513000000000001</v>
      </c>
      <c r="S358" s="181">
        <v>2.4</v>
      </c>
      <c r="T358" s="182">
        <f>S358*H358</f>
        <v>7.1999999999999993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83" t="s">
        <v>125</v>
      </c>
      <c r="AT358" s="183" t="s">
        <v>120</v>
      </c>
      <c r="AU358" s="183" t="s">
        <v>82</v>
      </c>
      <c r="AY358" s="16" t="s">
        <v>118</v>
      </c>
      <c r="BE358" s="184">
        <f>IF(N358="základní",J358,0)</f>
        <v>0</v>
      </c>
      <c r="BF358" s="184">
        <f>IF(N358="snížená",J358,0)</f>
        <v>0</v>
      </c>
      <c r="BG358" s="184">
        <f>IF(N358="zákl. přenesená",J358,0)</f>
        <v>0</v>
      </c>
      <c r="BH358" s="184">
        <f>IF(N358="sníž. přenesená",J358,0)</f>
        <v>0</v>
      </c>
      <c r="BI358" s="184">
        <f>IF(N358="nulová",J358,0)</f>
        <v>0</v>
      </c>
      <c r="BJ358" s="16" t="s">
        <v>79</v>
      </c>
      <c r="BK358" s="184">
        <f>ROUND(I358*H358,2)</f>
        <v>0</v>
      </c>
      <c r="BL358" s="16" t="s">
        <v>125</v>
      </c>
      <c r="BM358" s="183" t="s">
        <v>601</v>
      </c>
    </row>
    <row r="359" spans="1:65" s="2" customFormat="1">
      <c r="A359" s="33"/>
      <c r="B359" s="34"/>
      <c r="C359" s="35"/>
      <c r="D359" s="185" t="s">
        <v>127</v>
      </c>
      <c r="E359" s="35"/>
      <c r="F359" s="186" t="s">
        <v>602</v>
      </c>
      <c r="G359" s="35"/>
      <c r="H359" s="35"/>
      <c r="I359" s="187"/>
      <c r="J359" s="35"/>
      <c r="K359" s="35"/>
      <c r="L359" s="38"/>
      <c r="M359" s="188"/>
      <c r="N359" s="189"/>
      <c r="O359" s="63"/>
      <c r="P359" s="63"/>
      <c r="Q359" s="63"/>
      <c r="R359" s="63"/>
      <c r="S359" s="63"/>
      <c r="T359" s="64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T359" s="16" t="s">
        <v>127</v>
      </c>
      <c r="AU359" s="16" t="s">
        <v>82</v>
      </c>
    </row>
    <row r="360" spans="1:65" s="2" customFormat="1" ht="19.2">
      <c r="A360" s="33"/>
      <c r="B360" s="34"/>
      <c r="C360" s="35"/>
      <c r="D360" s="185" t="s">
        <v>275</v>
      </c>
      <c r="E360" s="35"/>
      <c r="F360" s="201" t="s">
        <v>603</v>
      </c>
      <c r="G360" s="35"/>
      <c r="H360" s="35"/>
      <c r="I360" s="187"/>
      <c r="J360" s="35"/>
      <c r="K360" s="35"/>
      <c r="L360" s="38"/>
      <c r="M360" s="188"/>
      <c r="N360" s="189"/>
      <c r="O360" s="63"/>
      <c r="P360" s="63"/>
      <c r="Q360" s="63"/>
      <c r="R360" s="63"/>
      <c r="S360" s="63"/>
      <c r="T360" s="64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T360" s="16" t="s">
        <v>275</v>
      </c>
      <c r="AU360" s="16" t="s">
        <v>82</v>
      </c>
    </row>
    <row r="361" spans="1:65" s="13" customFormat="1">
      <c r="B361" s="190"/>
      <c r="C361" s="191"/>
      <c r="D361" s="185" t="s">
        <v>129</v>
      </c>
      <c r="E361" s="192" t="s">
        <v>19</v>
      </c>
      <c r="F361" s="193" t="s">
        <v>604</v>
      </c>
      <c r="G361" s="191"/>
      <c r="H361" s="194">
        <v>3</v>
      </c>
      <c r="I361" s="195"/>
      <c r="J361" s="191"/>
      <c r="K361" s="191"/>
      <c r="L361" s="196"/>
      <c r="M361" s="197"/>
      <c r="N361" s="198"/>
      <c r="O361" s="198"/>
      <c r="P361" s="198"/>
      <c r="Q361" s="198"/>
      <c r="R361" s="198"/>
      <c r="S361" s="198"/>
      <c r="T361" s="199"/>
      <c r="AT361" s="200" t="s">
        <v>129</v>
      </c>
      <c r="AU361" s="200" t="s">
        <v>82</v>
      </c>
      <c r="AV361" s="13" t="s">
        <v>82</v>
      </c>
      <c r="AW361" s="13" t="s">
        <v>33</v>
      </c>
      <c r="AX361" s="13" t="s">
        <v>79</v>
      </c>
      <c r="AY361" s="200" t="s">
        <v>118</v>
      </c>
    </row>
    <row r="362" spans="1:65" s="12" customFormat="1" ht="22.8" customHeight="1">
      <c r="B362" s="156"/>
      <c r="C362" s="157"/>
      <c r="D362" s="158" t="s">
        <v>70</v>
      </c>
      <c r="E362" s="170" t="s">
        <v>605</v>
      </c>
      <c r="F362" s="170" t="s">
        <v>606</v>
      </c>
      <c r="G362" s="157"/>
      <c r="H362" s="157"/>
      <c r="I362" s="160"/>
      <c r="J362" s="171">
        <f>BK362</f>
        <v>0</v>
      </c>
      <c r="K362" s="157"/>
      <c r="L362" s="162"/>
      <c r="M362" s="163"/>
      <c r="N362" s="164"/>
      <c r="O362" s="164"/>
      <c r="P362" s="165">
        <f>SUM(P363:P380)</f>
        <v>0</v>
      </c>
      <c r="Q362" s="164"/>
      <c r="R362" s="165">
        <f>SUM(R363:R380)</f>
        <v>0</v>
      </c>
      <c r="S362" s="164"/>
      <c r="T362" s="166">
        <f>SUM(T363:T380)</f>
        <v>0</v>
      </c>
      <c r="AR362" s="167" t="s">
        <v>79</v>
      </c>
      <c r="AT362" s="168" t="s">
        <v>70</v>
      </c>
      <c r="AU362" s="168" t="s">
        <v>79</v>
      </c>
      <c r="AY362" s="167" t="s">
        <v>118</v>
      </c>
      <c r="BK362" s="169">
        <f>SUM(BK363:BK380)</f>
        <v>0</v>
      </c>
    </row>
    <row r="363" spans="1:65" s="2" customFormat="1" ht="14.4" customHeight="1">
      <c r="A363" s="33"/>
      <c r="B363" s="34"/>
      <c r="C363" s="172" t="s">
        <v>607</v>
      </c>
      <c r="D363" s="172" t="s">
        <v>120</v>
      </c>
      <c r="E363" s="173" t="s">
        <v>608</v>
      </c>
      <c r="F363" s="174" t="s">
        <v>609</v>
      </c>
      <c r="G363" s="175" t="s">
        <v>282</v>
      </c>
      <c r="H363" s="176">
        <v>7.2</v>
      </c>
      <c r="I363" s="177"/>
      <c r="J363" s="178">
        <f>ROUND(I363*H363,2)</f>
        <v>0</v>
      </c>
      <c r="K363" s="174" t="s">
        <v>124</v>
      </c>
      <c r="L363" s="38"/>
      <c r="M363" s="179" t="s">
        <v>19</v>
      </c>
      <c r="N363" s="180" t="s">
        <v>42</v>
      </c>
      <c r="O363" s="63"/>
      <c r="P363" s="181">
        <f>O363*H363</f>
        <v>0</v>
      </c>
      <c r="Q363" s="181">
        <v>0</v>
      </c>
      <c r="R363" s="181">
        <f>Q363*H363</f>
        <v>0</v>
      </c>
      <c r="S363" s="181">
        <v>0</v>
      </c>
      <c r="T363" s="182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83" t="s">
        <v>125</v>
      </c>
      <c r="AT363" s="183" t="s">
        <v>120</v>
      </c>
      <c r="AU363" s="183" t="s">
        <v>82</v>
      </c>
      <c r="AY363" s="16" t="s">
        <v>118</v>
      </c>
      <c r="BE363" s="184">
        <f>IF(N363="základní",J363,0)</f>
        <v>0</v>
      </c>
      <c r="BF363" s="184">
        <f>IF(N363="snížená",J363,0)</f>
        <v>0</v>
      </c>
      <c r="BG363" s="184">
        <f>IF(N363="zákl. přenesená",J363,0)</f>
        <v>0</v>
      </c>
      <c r="BH363" s="184">
        <f>IF(N363="sníž. přenesená",J363,0)</f>
        <v>0</v>
      </c>
      <c r="BI363" s="184">
        <f>IF(N363="nulová",J363,0)</f>
        <v>0</v>
      </c>
      <c r="BJ363" s="16" t="s">
        <v>79</v>
      </c>
      <c r="BK363" s="184">
        <f>ROUND(I363*H363,2)</f>
        <v>0</v>
      </c>
      <c r="BL363" s="16" t="s">
        <v>125</v>
      </c>
      <c r="BM363" s="183" t="s">
        <v>610</v>
      </c>
    </row>
    <row r="364" spans="1:65" s="2" customFormat="1">
      <c r="A364" s="33"/>
      <c r="B364" s="34"/>
      <c r="C364" s="35"/>
      <c r="D364" s="185" t="s">
        <v>127</v>
      </c>
      <c r="E364" s="35"/>
      <c r="F364" s="186" t="s">
        <v>611</v>
      </c>
      <c r="G364" s="35"/>
      <c r="H364" s="35"/>
      <c r="I364" s="187"/>
      <c r="J364" s="35"/>
      <c r="K364" s="35"/>
      <c r="L364" s="38"/>
      <c r="M364" s="188"/>
      <c r="N364" s="189"/>
      <c r="O364" s="63"/>
      <c r="P364" s="63"/>
      <c r="Q364" s="63"/>
      <c r="R364" s="63"/>
      <c r="S364" s="63"/>
      <c r="T364" s="64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T364" s="16" t="s">
        <v>127</v>
      </c>
      <c r="AU364" s="16" t="s">
        <v>82</v>
      </c>
    </row>
    <row r="365" spans="1:65" s="13" customFormat="1">
      <c r="B365" s="190"/>
      <c r="C365" s="191"/>
      <c r="D365" s="185" t="s">
        <v>129</v>
      </c>
      <c r="E365" s="192" t="s">
        <v>19</v>
      </c>
      <c r="F365" s="193" t="s">
        <v>612</v>
      </c>
      <c r="G365" s="191"/>
      <c r="H365" s="194">
        <v>7.2</v>
      </c>
      <c r="I365" s="195"/>
      <c r="J365" s="191"/>
      <c r="K365" s="191"/>
      <c r="L365" s="196"/>
      <c r="M365" s="197"/>
      <c r="N365" s="198"/>
      <c r="O365" s="198"/>
      <c r="P365" s="198"/>
      <c r="Q365" s="198"/>
      <c r="R365" s="198"/>
      <c r="S365" s="198"/>
      <c r="T365" s="199"/>
      <c r="AT365" s="200" t="s">
        <v>129</v>
      </c>
      <c r="AU365" s="200" t="s">
        <v>82</v>
      </c>
      <c r="AV365" s="13" t="s">
        <v>82</v>
      </c>
      <c r="AW365" s="13" t="s">
        <v>33</v>
      </c>
      <c r="AX365" s="13" t="s">
        <v>79</v>
      </c>
      <c r="AY365" s="200" t="s">
        <v>118</v>
      </c>
    </row>
    <row r="366" spans="1:65" s="2" customFormat="1" ht="14.4" customHeight="1">
      <c r="A366" s="33"/>
      <c r="B366" s="34"/>
      <c r="C366" s="172" t="s">
        <v>613</v>
      </c>
      <c r="D366" s="172" t="s">
        <v>120</v>
      </c>
      <c r="E366" s="173" t="s">
        <v>614</v>
      </c>
      <c r="F366" s="174" t="s">
        <v>615</v>
      </c>
      <c r="G366" s="175" t="s">
        <v>282</v>
      </c>
      <c r="H366" s="176">
        <v>187.2</v>
      </c>
      <c r="I366" s="177"/>
      <c r="J366" s="178">
        <f>ROUND(I366*H366,2)</f>
        <v>0</v>
      </c>
      <c r="K366" s="174" t="s">
        <v>124</v>
      </c>
      <c r="L366" s="38"/>
      <c r="M366" s="179" t="s">
        <v>19</v>
      </c>
      <c r="N366" s="180" t="s">
        <v>42</v>
      </c>
      <c r="O366" s="63"/>
      <c r="P366" s="181">
        <f>O366*H366</f>
        <v>0</v>
      </c>
      <c r="Q366" s="181">
        <v>0</v>
      </c>
      <c r="R366" s="181">
        <f>Q366*H366</f>
        <v>0</v>
      </c>
      <c r="S366" s="181">
        <v>0</v>
      </c>
      <c r="T366" s="182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83" t="s">
        <v>125</v>
      </c>
      <c r="AT366" s="183" t="s">
        <v>120</v>
      </c>
      <c r="AU366" s="183" t="s">
        <v>82</v>
      </c>
      <c r="AY366" s="16" t="s">
        <v>118</v>
      </c>
      <c r="BE366" s="184">
        <f>IF(N366="základní",J366,0)</f>
        <v>0</v>
      </c>
      <c r="BF366" s="184">
        <f>IF(N366="snížená",J366,0)</f>
        <v>0</v>
      </c>
      <c r="BG366" s="184">
        <f>IF(N366="zákl. přenesená",J366,0)</f>
        <v>0</v>
      </c>
      <c r="BH366" s="184">
        <f>IF(N366="sníž. přenesená",J366,0)</f>
        <v>0</v>
      </c>
      <c r="BI366" s="184">
        <f>IF(N366="nulová",J366,0)</f>
        <v>0</v>
      </c>
      <c r="BJ366" s="16" t="s">
        <v>79</v>
      </c>
      <c r="BK366" s="184">
        <f>ROUND(I366*H366,2)</f>
        <v>0</v>
      </c>
      <c r="BL366" s="16" t="s">
        <v>125</v>
      </c>
      <c r="BM366" s="183" t="s">
        <v>616</v>
      </c>
    </row>
    <row r="367" spans="1:65" s="2" customFormat="1" ht="19.2">
      <c r="A367" s="33"/>
      <c r="B367" s="34"/>
      <c r="C367" s="35"/>
      <c r="D367" s="185" t="s">
        <v>127</v>
      </c>
      <c r="E367" s="35"/>
      <c r="F367" s="186" t="s">
        <v>617</v>
      </c>
      <c r="G367" s="35"/>
      <c r="H367" s="35"/>
      <c r="I367" s="187"/>
      <c r="J367" s="35"/>
      <c r="K367" s="35"/>
      <c r="L367" s="38"/>
      <c r="M367" s="188"/>
      <c r="N367" s="189"/>
      <c r="O367" s="63"/>
      <c r="P367" s="63"/>
      <c r="Q367" s="63"/>
      <c r="R367" s="63"/>
      <c r="S367" s="63"/>
      <c r="T367" s="64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T367" s="16" t="s">
        <v>127</v>
      </c>
      <c r="AU367" s="16" t="s">
        <v>82</v>
      </c>
    </row>
    <row r="368" spans="1:65" s="13" customFormat="1">
      <c r="B368" s="190"/>
      <c r="C368" s="191"/>
      <c r="D368" s="185" t="s">
        <v>129</v>
      </c>
      <c r="E368" s="192" t="s">
        <v>19</v>
      </c>
      <c r="F368" s="193" t="s">
        <v>618</v>
      </c>
      <c r="G368" s="191"/>
      <c r="H368" s="194">
        <v>187.2</v>
      </c>
      <c r="I368" s="195"/>
      <c r="J368" s="191"/>
      <c r="K368" s="191"/>
      <c r="L368" s="196"/>
      <c r="M368" s="197"/>
      <c r="N368" s="198"/>
      <c r="O368" s="198"/>
      <c r="P368" s="198"/>
      <c r="Q368" s="198"/>
      <c r="R368" s="198"/>
      <c r="S368" s="198"/>
      <c r="T368" s="199"/>
      <c r="AT368" s="200" t="s">
        <v>129</v>
      </c>
      <c r="AU368" s="200" t="s">
        <v>82</v>
      </c>
      <c r="AV368" s="13" t="s">
        <v>82</v>
      </c>
      <c r="AW368" s="13" t="s">
        <v>33</v>
      </c>
      <c r="AX368" s="13" t="s">
        <v>79</v>
      </c>
      <c r="AY368" s="200" t="s">
        <v>118</v>
      </c>
    </row>
    <row r="369" spans="1:65" s="2" customFormat="1" ht="14.4" customHeight="1">
      <c r="A369" s="33"/>
      <c r="B369" s="34"/>
      <c r="C369" s="172" t="s">
        <v>619</v>
      </c>
      <c r="D369" s="172" t="s">
        <v>120</v>
      </c>
      <c r="E369" s="173" t="s">
        <v>620</v>
      </c>
      <c r="F369" s="174" t="s">
        <v>621</v>
      </c>
      <c r="G369" s="175" t="s">
        <v>282</v>
      </c>
      <c r="H369" s="176">
        <v>655.6</v>
      </c>
      <c r="I369" s="177"/>
      <c r="J369" s="178">
        <f>ROUND(I369*H369,2)</f>
        <v>0</v>
      </c>
      <c r="K369" s="174" t="s">
        <v>124</v>
      </c>
      <c r="L369" s="38"/>
      <c r="M369" s="179" t="s">
        <v>19</v>
      </c>
      <c r="N369" s="180" t="s">
        <v>42</v>
      </c>
      <c r="O369" s="63"/>
      <c r="P369" s="181">
        <f>O369*H369</f>
        <v>0</v>
      </c>
      <c r="Q369" s="181">
        <v>0</v>
      </c>
      <c r="R369" s="181">
        <f>Q369*H369</f>
        <v>0</v>
      </c>
      <c r="S369" s="181">
        <v>0</v>
      </c>
      <c r="T369" s="182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83" t="s">
        <v>125</v>
      </c>
      <c r="AT369" s="183" t="s">
        <v>120</v>
      </c>
      <c r="AU369" s="183" t="s">
        <v>82</v>
      </c>
      <c r="AY369" s="16" t="s">
        <v>118</v>
      </c>
      <c r="BE369" s="184">
        <f>IF(N369="základní",J369,0)</f>
        <v>0</v>
      </c>
      <c r="BF369" s="184">
        <f>IF(N369="snížená",J369,0)</f>
        <v>0</v>
      </c>
      <c r="BG369" s="184">
        <f>IF(N369="zákl. přenesená",J369,0)</f>
        <v>0</v>
      </c>
      <c r="BH369" s="184">
        <f>IF(N369="sníž. přenesená",J369,0)</f>
        <v>0</v>
      </c>
      <c r="BI369" s="184">
        <f>IF(N369="nulová",J369,0)</f>
        <v>0</v>
      </c>
      <c r="BJ369" s="16" t="s">
        <v>79</v>
      </c>
      <c r="BK369" s="184">
        <f>ROUND(I369*H369,2)</f>
        <v>0</v>
      </c>
      <c r="BL369" s="16" t="s">
        <v>125</v>
      </c>
      <c r="BM369" s="183" t="s">
        <v>622</v>
      </c>
    </row>
    <row r="370" spans="1:65" s="2" customFormat="1">
      <c r="A370" s="33"/>
      <c r="B370" s="34"/>
      <c r="C370" s="35"/>
      <c r="D370" s="185" t="s">
        <v>127</v>
      </c>
      <c r="E370" s="35"/>
      <c r="F370" s="186" t="s">
        <v>623</v>
      </c>
      <c r="G370" s="35"/>
      <c r="H370" s="35"/>
      <c r="I370" s="187"/>
      <c r="J370" s="35"/>
      <c r="K370" s="35"/>
      <c r="L370" s="38"/>
      <c r="M370" s="188"/>
      <c r="N370" s="189"/>
      <c r="O370" s="63"/>
      <c r="P370" s="63"/>
      <c r="Q370" s="63"/>
      <c r="R370" s="63"/>
      <c r="S370" s="63"/>
      <c r="T370" s="64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T370" s="16" t="s">
        <v>127</v>
      </c>
      <c r="AU370" s="16" t="s">
        <v>82</v>
      </c>
    </row>
    <row r="371" spans="1:65" s="13" customFormat="1">
      <c r="B371" s="190"/>
      <c r="C371" s="191"/>
      <c r="D371" s="185" t="s">
        <v>129</v>
      </c>
      <c r="E371" s="192" t="s">
        <v>19</v>
      </c>
      <c r="F371" s="193" t="s">
        <v>624</v>
      </c>
      <c r="G371" s="191"/>
      <c r="H371" s="194">
        <v>655.6</v>
      </c>
      <c r="I371" s="195"/>
      <c r="J371" s="191"/>
      <c r="K371" s="191"/>
      <c r="L371" s="196"/>
      <c r="M371" s="197"/>
      <c r="N371" s="198"/>
      <c r="O371" s="198"/>
      <c r="P371" s="198"/>
      <c r="Q371" s="198"/>
      <c r="R371" s="198"/>
      <c r="S371" s="198"/>
      <c r="T371" s="199"/>
      <c r="AT371" s="200" t="s">
        <v>129</v>
      </c>
      <c r="AU371" s="200" t="s">
        <v>82</v>
      </c>
      <c r="AV371" s="13" t="s">
        <v>82</v>
      </c>
      <c r="AW371" s="13" t="s">
        <v>33</v>
      </c>
      <c r="AX371" s="13" t="s">
        <v>79</v>
      </c>
      <c r="AY371" s="200" t="s">
        <v>118</v>
      </c>
    </row>
    <row r="372" spans="1:65" s="2" customFormat="1" ht="14.4" customHeight="1">
      <c r="A372" s="33"/>
      <c r="B372" s="34"/>
      <c r="C372" s="172" t="s">
        <v>625</v>
      </c>
      <c r="D372" s="172" t="s">
        <v>120</v>
      </c>
      <c r="E372" s="173" t="s">
        <v>626</v>
      </c>
      <c r="F372" s="174" t="s">
        <v>627</v>
      </c>
      <c r="G372" s="175" t="s">
        <v>282</v>
      </c>
      <c r="H372" s="176">
        <v>17045.599999999999</v>
      </c>
      <c r="I372" s="177"/>
      <c r="J372" s="178">
        <f>ROUND(I372*H372,2)</f>
        <v>0</v>
      </c>
      <c r="K372" s="174" t="s">
        <v>124</v>
      </c>
      <c r="L372" s="38"/>
      <c r="M372" s="179" t="s">
        <v>19</v>
      </c>
      <c r="N372" s="180" t="s">
        <v>42</v>
      </c>
      <c r="O372" s="63"/>
      <c r="P372" s="181">
        <f>O372*H372</f>
        <v>0</v>
      </c>
      <c r="Q372" s="181">
        <v>0</v>
      </c>
      <c r="R372" s="181">
        <f>Q372*H372</f>
        <v>0</v>
      </c>
      <c r="S372" s="181">
        <v>0</v>
      </c>
      <c r="T372" s="182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183" t="s">
        <v>125</v>
      </c>
      <c r="AT372" s="183" t="s">
        <v>120</v>
      </c>
      <c r="AU372" s="183" t="s">
        <v>82</v>
      </c>
      <c r="AY372" s="16" t="s">
        <v>118</v>
      </c>
      <c r="BE372" s="184">
        <f>IF(N372="základní",J372,0)</f>
        <v>0</v>
      </c>
      <c r="BF372" s="184">
        <f>IF(N372="snížená",J372,0)</f>
        <v>0</v>
      </c>
      <c r="BG372" s="184">
        <f>IF(N372="zákl. přenesená",J372,0)</f>
        <v>0</v>
      </c>
      <c r="BH372" s="184">
        <f>IF(N372="sníž. přenesená",J372,0)</f>
        <v>0</v>
      </c>
      <c r="BI372" s="184">
        <f>IF(N372="nulová",J372,0)</f>
        <v>0</v>
      </c>
      <c r="BJ372" s="16" t="s">
        <v>79</v>
      </c>
      <c r="BK372" s="184">
        <f>ROUND(I372*H372,2)</f>
        <v>0</v>
      </c>
      <c r="BL372" s="16" t="s">
        <v>125</v>
      </c>
      <c r="BM372" s="183" t="s">
        <v>628</v>
      </c>
    </row>
    <row r="373" spans="1:65" s="2" customFormat="1" ht="19.2">
      <c r="A373" s="33"/>
      <c r="B373" s="34"/>
      <c r="C373" s="35"/>
      <c r="D373" s="185" t="s">
        <v>127</v>
      </c>
      <c r="E373" s="35"/>
      <c r="F373" s="186" t="s">
        <v>629</v>
      </c>
      <c r="G373" s="35"/>
      <c r="H373" s="35"/>
      <c r="I373" s="187"/>
      <c r="J373" s="35"/>
      <c r="K373" s="35"/>
      <c r="L373" s="38"/>
      <c r="M373" s="188"/>
      <c r="N373" s="189"/>
      <c r="O373" s="63"/>
      <c r="P373" s="63"/>
      <c r="Q373" s="63"/>
      <c r="R373" s="63"/>
      <c r="S373" s="63"/>
      <c r="T373" s="64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T373" s="16" t="s">
        <v>127</v>
      </c>
      <c r="AU373" s="16" t="s">
        <v>82</v>
      </c>
    </row>
    <row r="374" spans="1:65" s="13" customFormat="1">
      <c r="B374" s="190"/>
      <c r="C374" s="191"/>
      <c r="D374" s="185" t="s">
        <v>129</v>
      </c>
      <c r="E374" s="192" t="s">
        <v>19</v>
      </c>
      <c r="F374" s="193" t="s">
        <v>630</v>
      </c>
      <c r="G374" s="191"/>
      <c r="H374" s="194">
        <v>17045.599999999999</v>
      </c>
      <c r="I374" s="195"/>
      <c r="J374" s="191"/>
      <c r="K374" s="191"/>
      <c r="L374" s="196"/>
      <c r="M374" s="197"/>
      <c r="N374" s="198"/>
      <c r="O374" s="198"/>
      <c r="P374" s="198"/>
      <c r="Q374" s="198"/>
      <c r="R374" s="198"/>
      <c r="S374" s="198"/>
      <c r="T374" s="199"/>
      <c r="AT374" s="200" t="s">
        <v>129</v>
      </c>
      <c r="AU374" s="200" t="s">
        <v>82</v>
      </c>
      <c r="AV374" s="13" t="s">
        <v>82</v>
      </c>
      <c r="AW374" s="13" t="s">
        <v>33</v>
      </c>
      <c r="AX374" s="13" t="s">
        <v>79</v>
      </c>
      <c r="AY374" s="200" t="s">
        <v>118</v>
      </c>
    </row>
    <row r="375" spans="1:65" s="2" customFormat="1" ht="19.8" customHeight="1">
      <c r="A375" s="33"/>
      <c r="B375" s="34"/>
      <c r="C375" s="172" t="s">
        <v>631</v>
      </c>
      <c r="D375" s="172" t="s">
        <v>120</v>
      </c>
      <c r="E375" s="173" t="s">
        <v>632</v>
      </c>
      <c r="F375" s="174" t="s">
        <v>633</v>
      </c>
      <c r="G375" s="175" t="s">
        <v>282</v>
      </c>
      <c r="H375" s="176">
        <v>7.2</v>
      </c>
      <c r="I375" s="177"/>
      <c r="J375" s="178">
        <f>ROUND(I375*H375,2)</f>
        <v>0</v>
      </c>
      <c r="K375" s="174" t="s">
        <v>124</v>
      </c>
      <c r="L375" s="38"/>
      <c r="M375" s="179" t="s">
        <v>19</v>
      </c>
      <c r="N375" s="180" t="s">
        <v>42</v>
      </c>
      <c r="O375" s="63"/>
      <c r="P375" s="181">
        <f>O375*H375</f>
        <v>0</v>
      </c>
      <c r="Q375" s="181">
        <v>0</v>
      </c>
      <c r="R375" s="181">
        <f>Q375*H375</f>
        <v>0</v>
      </c>
      <c r="S375" s="181">
        <v>0</v>
      </c>
      <c r="T375" s="182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83" t="s">
        <v>125</v>
      </c>
      <c r="AT375" s="183" t="s">
        <v>120</v>
      </c>
      <c r="AU375" s="183" t="s">
        <v>82</v>
      </c>
      <c r="AY375" s="16" t="s">
        <v>118</v>
      </c>
      <c r="BE375" s="184">
        <f>IF(N375="základní",J375,0)</f>
        <v>0</v>
      </c>
      <c r="BF375" s="184">
        <f>IF(N375="snížená",J375,0)</f>
        <v>0</v>
      </c>
      <c r="BG375" s="184">
        <f>IF(N375="zákl. přenesená",J375,0)</f>
        <v>0</v>
      </c>
      <c r="BH375" s="184">
        <f>IF(N375="sníž. přenesená",J375,0)</f>
        <v>0</v>
      </c>
      <c r="BI375" s="184">
        <f>IF(N375="nulová",J375,0)</f>
        <v>0</v>
      </c>
      <c r="BJ375" s="16" t="s">
        <v>79</v>
      </c>
      <c r="BK375" s="184">
        <f>ROUND(I375*H375,2)</f>
        <v>0</v>
      </c>
      <c r="BL375" s="16" t="s">
        <v>125</v>
      </c>
      <c r="BM375" s="183" t="s">
        <v>634</v>
      </c>
    </row>
    <row r="376" spans="1:65" s="2" customFormat="1" ht="19.2">
      <c r="A376" s="33"/>
      <c r="B376" s="34"/>
      <c r="C376" s="35"/>
      <c r="D376" s="185" t="s">
        <v>127</v>
      </c>
      <c r="E376" s="35"/>
      <c r="F376" s="186" t="s">
        <v>635</v>
      </c>
      <c r="G376" s="35"/>
      <c r="H376" s="35"/>
      <c r="I376" s="187"/>
      <c r="J376" s="35"/>
      <c r="K376" s="35"/>
      <c r="L376" s="38"/>
      <c r="M376" s="188"/>
      <c r="N376" s="189"/>
      <c r="O376" s="63"/>
      <c r="P376" s="63"/>
      <c r="Q376" s="63"/>
      <c r="R376" s="63"/>
      <c r="S376" s="63"/>
      <c r="T376" s="64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T376" s="16" t="s">
        <v>127</v>
      </c>
      <c r="AU376" s="16" t="s">
        <v>82</v>
      </c>
    </row>
    <row r="377" spans="1:65" s="13" customFormat="1">
      <c r="B377" s="190"/>
      <c r="C377" s="191"/>
      <c r="D377" s="185" t="s">
        <v>129</v>
      </c>
      <c r="E377" s="192" t="s">
        <v>19</v>
      </c>
      <c r="F377" s="193" t="s">
        <v>612</v>
      </c>
      <c r="G377" s="191"/>
      <c r="H377" s="194">
        <v>7.2</v>
      </c>
      <c r="I377" s="195"/>
      <c r="J377" s="191"/>
      <c r="K377" s="191"/>
      <c r="L377" s="196"/>
      <c r="M377" s="197"/>
      <c r="N377" s="198"/>
      <c r="O377" s="198"/>
      <c r="P377" s="198"/>
      <c r="Q377" s="198"/>
      <c r="R377" s="198"/>
      <c r="S377" s="198"/>
      <c r="T377" s="199"/>
      <c r="AT377" s="200" t="s">
        <v>129</v>
      </c>
      <c r="AU377" s="200" t="s">
        <v>82</v>
      </c>
      <c r="AV377" s="13" t="s">
        <v>82</v>
      </c>
      <c r="AW377" s="13" t="s">
        <v>33</v>
      </c>
      <c r="AX377" s="13" t="s">
        <v>79</v>
      </c>
      <c r="AY377" s="200" t="s">
        <v>118</v>
      </c>
    </row>
    <row r="378" spans="1:65" s="2" customFormat="1" ht="14.4" customHeight="1">
      <c r="A378" s="33"/>
      <c r="B378" s="34"/>
      <c r="C378" s="172" t="s">
        <v>636</v>
      </c>
      <c r="D378" s="172" t="s">
        <v>120</v>
      </c>
      <c r="E378" s="173" t="s">
        <v>637</v>
      </c>
      <c r="F378" s="174" t="s">
        <v>638</v>
      </c>
      <c r="G378" s="175" t="s">
        <v>282</v>
      </c>
      <c r="H378" s="176">
        <v>655.6</v>
      </c>
      <c r="I378" s="177"/>
      <c r="J378" s="178">
        <f>ROUND(I378*H378,2)</f>
        <v>0</v>
      </c>
      <c r="K378" s="174" t="s">
        <v>124</v>
      </c>
      <c r="L378" s="38"/>
      <c r="M378" s="179" t="s">
        <v>19</v>
      </c>
      <c r="N378" s="180" t="s">
        <v>42</v>
      </c>
      <c r="O378" s="63"/>
      <c r="P378" s="181">
        <f>O378*H378</f>
        <v>0</v>
      </c>
      <c r="Q378" s="181">
        <v>0</v>
      </c>
      <c r="R378" s="181">
        <f>Q378*H378</f>
        <v>0</v>
      </c>
      <c r="S378" s="181">
        <v>0</v>
      </c>
      <c r="T378" s="182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183" t="s">
        <v>125</v>
      </c>
      <c r="AT378" s="183" t="s">
        <v>120</v>
      </c>
      <c r="AU378" s="183" t="s">
        <v>82</v>
      </c>
      <c r="AY378" s="16" t="s">
        <v>118</v>
      </c>
      <c r="BE378" s="184">
        <f>IF(N378="základní",J378,0)</f>
        <v>0</v>
      </c>
      <c r="BF378" s="184">
        <f>IF(N378="snížená",J378,0)</f>
        <v>0</v>
      </c>
      <c r="BG378" s="184">
        <f>IF(N378="zákl. přenesená",J378,0)</f>
        <v>0</v>
      </c>
      <c r="BH378" s="184">
        <f>IF(N378="sníž. přenesená",J378,0)</f>
        <v>0</v>
      </c>
      <c r="BI378" s="184">
        <f>IF(N378="nulová",J378,0)</f>
        <v>0</v>
      </c>
      <c r="BJ378" s="16" t="s">
        <v>79</v>
      </c>
      <c r="BK378" s="184">
        <f>ROUND(I378*H378,2)</f>
        <v>0</v>
      </c>
      <c r="BL378" s="16" t="s">
        <v>125</v>
      </c>
      <c r="BM378" s="183" t="s">
        <v>639</v>
      </c>
    </row>
    <row r="379" spans="1:65" s="2" customFormat="1" ht="19.2">
      <c r="A379" s="33"/>
      <c r="B379" s="34"/>
      <c r="C379" s="35"/>
      <c r="D379" s="185" t="s">
        <v>127</v>
      </c>
      <c r="E379" s="35"/>
      <c r="F379" s="186" t="s">
        <v>640</v>
      </c>
      <c r="G379" s="35"/>
      <c r="H379" s="35"/>
      <c r="I379" s="187"/>
      <c r="J379" s="35"/>
      <c r="K379" s="35"/>
      <c r="L379" s="38"/>
      <c r="M379" s="188"/>
      <c r="N379" s="189"/>
      <c r="O379" s="63"/>
      <c r="P379" s="63"/>
      <c r="Q379" s="63"/>
      <c r="R379" s="63"/>
      <c r="S379" s="63"/>
      <c r="T379" s="64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T379" s="16" t="s">
        <v>127</v>
      </c>
      <c r="AU379" s="16" t="s">
        <v>82</v>
      </c>
    </row>
    <row r="380" spans="1:65" s="13" customFormat="1">
      <c r="B380" s="190"/>
      <c r="C380" s="191"/>
      <c r="D380" s="185" t="s">
        <v>129</v>
      </c>
      <c r="E380" s="192" t="s">
        <v>19</v>
      </c>
      <c r="F380" s="193" t="s">
        <v>641</v>
      </c>
      <c r="G380" s="191"/>
      <c r="H380" s="194">
        <v>655.6</v>
      </c>
      <c r="I380" s="195"/>
      <c r="J380" s="191"/>
      <c r="K380" s="191"/>
      <c r="L380" s="196"/>
      <c r="M380" s="197"/>
      <c r="N380" s="198"/>
      <c r="O380" s="198"/>
      <c r="P380" s="198"/>
      <c r="Q380" s="198"/>
      <c r="R380" s="198"/>
      <c r="S380" s="198"/>
      <c r="T380" s="199"/>
      <c r="AT380" s="200" t="s">
        <v>129</v>
      </c>
      <c r="AU380" s="200" t="s">
        <v>82</v>
      </c>
      <c r="AV380" s="13" t="s">
        <v>82</v>
      </c>
      <c r="AW380" s="13" t="s">
        <v>33</v>
      </c>
      <c r="AX380" s="13" t="s">
        <v>79</v>
      </c>
      <c r="AY380" s="200" t="s">
        <v>118</v>
      </c>
    </row>
    <row r="381" spans="1:65" s="12" customFormat="1" ht="22.8" customHeight="1">
      <c r="B381" s="156"/>
      <c r="C381" s="157"/>
      <c r="D381" s="158" t="s">
        <v>70</v>
      </c>
      <c r="E381" s="170" t="s">
        <v>642</v>
      </c>
      <c r="F381" s="170" t="s">
        <v>643</v>
      </c>
      <c r="G381" s="157"/>
      <c r="H381" s="157"/>
      <c r="I381" s="160"/>
      <c r="J381" s="171">
        <f>BK381</f>
        <v>0</v>
      </c>
      <c r="K381" s="157"/>
      <c r="L381" s="162"/>
      <c r="M381" s="163"/>
      <c r="N381" s="164"/>
      <c r="O381" s="164"/>
      <c r="P381" s="165">
        <f>SUM(P382:P383)</f>
        <v>0</v>
      </c>
      <c r="Q381" s="164"/>
      <c r="R381" s="165">
        <f>SUM(R382:R383)</f>
        <v>0</v>
      </c>
      <c r="S381" s="164"/>
      <c r="T381" s="166">
        <f>SUM(T382:T383)</f>
        <v>0</v>
      </c>
      <c r="AR381" s="167" t="s">
        <v>79</v>
      </c>
      <c r="AT381" s="168" t="s">
        <v>70</v>
      </c>
      <c r="AU381" s="168" t="s">
        <v>79</v>
      </c>
      <c r="AY381" s="167" t="s">
        <v>118</v>
      </c>
      <c r="BK381" s="169">
        <f>SUM(BK382:BK383)</f>
        <v>0</v>
      </c>
    </row>
    <row r="382" spans="1:65" s="2" customFormat="1" ht="14.4" customHeight="1">
      <c r="A382" s="33"/>
      <c r="B382" s="34"/>
      <c r="C382" s="172" t="s">
        <v>644</v>
      </c>
      <c r="D382" s="172" t="s">
        <v>120</v>
      </c>
      <c r="E382" s="173" t="s">
        <v>645</v>
      </c>
      <c r="F382" s="174" t="s">
        <v>646</v>
      </c>
      <c r="G382" s="175" t="s">
        <v>282</v>
      </c>
      <c r="H382" s="176">
        <v>4836.3459999999995</v>
      </c>
      <c r="I382" s="177"/>
      <c r="J382" s="178">
        <f>ROUND(I382*H382,2)</f>
        <v>0</v>
      </c>
      <c r="K382" s="174" t="s">
        <v>124</v>
      </c>
      <c r="L382" s="38"/>
      <c r="M382" s="179" t="s">
        <v>19</v>
      </c>
      <c r="N382" s="180" t="s">
        <v>42</v>
      </c>
      <c r="O382" s="63"/>
      <c r="P382" s="181">
        <f>O382*H382</f>
        <v>0</v>
      </c>
      <c r="Q382" s="181">
        <v>0</v>
      </c>
      <c r="R382" s="181">
        <f>Q382*H382</f>
        <v>0</v>
      </c>
      <c r="S382" s="181">
        <v>0</v>
      </c>
      <c r="T382" s="182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183" t="s">
        <v>125</v>
      </c>
      <c r="AT382" s="183" t="s">
        <v>120</v>
      </c>
      <c r="AU382" s="183" t="s">
        <v>82</v>
      </c>
      <c r="AY382" s="16" t="s">
        <v>118</v>
      </c>
      <c r="BE382" s="184">
        <f>IF(N382="základní",J382,0)</f>
        <v>0</v>
      </c>
      <c r="BF382" s="184">
        <f>IF(N382="snížená",J382,0)</f>
        <v>0</v>
      </c>
      <c r="BG382" s="184">
        <f>IF(N382="zákl. přenesená",J382,0)</f>
        <v>0</v>
      </c>
      <c r="BH382" s="184">
        <f>IF(N382="sníž. přenesená",J382,0)</f>
        <v>0</v>
      </c>
      <c r="BI382" s="184">
        <f>IF(N382="nulová",J382,0)</f>
        <v>0</v>
      </c>
      <c r="BJ382" s="16" t="s">
        <v>79</v>
      </c>
      <c r="BK382" s="184">
        <f>ROUND(I382*H382,2)</f>
        <v>0</v>
      </c>
      <c r="BL382" s="16" t="s">
        <v>125</v>
      </c>
      <c r="BM382" s="183" t="s">
        <v>647</v>
      </c>
    </row>
    <row r="383" spans="1:65" s="2" customFormat="1" ht="19.2">
      <c r="A383" s="33"/>
      <c r="B383" s="34"/>
      <c r="C383" s="35"/>
      <c r="D383" s="185" t="s">
        <v>127</v>
      </c>
      <c r="E383" s="35"/>
      <c r="F383" s="186" t="s">
        <v>648</v>
      </c>
      <c r="G383" s="35"/>
      <c r="H383" s="35"/>
      <c r="I383" s="187"/>
      <c r="J383" s="35"/>
      <c r="K383" s="35"/>
      <c r="L383" s="38"/>
      <c r="M383" s="212"/>
      <c r="N383" s="213"/>
      <c r="O383" s="214"/>
      <c r="P383" s="214"/>
      <c r="Q383" s="214"/>
      <c r="R383" s="214"/>
      <c r="S383" s="214"/>
      <c r="T383" s="215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T383" s="16" t="s">
        <v>127</v>
      </c>
      <c r="AU383" s="16" t="s">
        <v>82</v>
      </c>
    </row>
    <row r="384" spans="1:65" s="2" customFormat="1" ht="6.9" customHeight="1">
      <c r="A384" s="33"/>
      <c r="B384" s="46"/>
      <c r="C384" s="47"/>
      <c r="D384" s="47"/>
      <c r="E384" s="47"/>
      <c r="F384" s="47"/>
      <c r="G384" s="47"/>
      <c r="H384" s="47"/>
      <c r="I384" s="47"/>
      <c r="J384" s="47"/>
      <c r="K384" s="47"/>
      <c r="L384" s="38"/>
      <c r="M384" s="33"/>
      <c r="O384" s="33"/>
      <c r="P384" s="33"/>
      <c r="Q384" s="33"/>
      <c r="R384" s="33"/>
      <c r="S384" s="33"/>
      <c r="T384" s="3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</row>
  </sheetData>
  <sheetProtection algorithmName="SHA-512" hashValue="g9jLUqzFEM49whsNKcTWSkvohz+cSNwrMUPtNxGfA6+1rg2bav6yVgyY9v+nTE4CipZM61hR9I8vg1tspjaBzw==" saltValue="ykWgXgX/jOxxrJ1fwSSB3R+SoCDbbJXf7aAv2Q/IYarVI+JYgSvZEU4Fjqf9e4NzpSQsuy18R/Xbj7sPq7ZbtA==" spinCount="100000" sheet="1" objects="1" scenarios="1" formatColumns="0" formatRows="0" autoFilter="0"/>
  <autoFilter ref="C88:K383" xr:uid="{00000000-0009-0000-0000-000001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18"/>
  <sheetViews>
    <sheetView showGridLines="0" workbookViewId="0">
      <selection activeCell="A106" sqref="A106"/>
    </sheetView>
  </sheetViews>
  <sheetFormatPr defaultRowHeight="10.199999999999999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6" t="s">
        <v>85</v>
      </c>
    </row>
    <row r="3" spans="1:46" s="1" customFormat="1" ht="6.9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" customHeight="1">
      <c r="B4" s="19"/>
      <c r="D4" s="102" t="s">
        <v>86</v>
      </c>
      <c r="L4" s="19"/>
      <c r="M4" s="103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4.4" customHeight="1">
      <c r="B7" s="19"/>
      <c r="E7" s="340" t="str">
        <f>'Rekapitulace stavby'!K6</f>
        <v>Polní cesta C1 v k.ú. Radišov</v>
      </c>
      <c r="F7" s="341"/>
      <c r="G7" s="341"/>
      <c r="H7" s="341"/>
      <c r="L7" s="19"/>
    </row>
    <row r="8" spans="1:46" s="2" customFormat="1" ht="12" customHeight="1">
      <c r="A8" s="33"/>
      <c r="B8" s="38"/>
      <c r="C8" s="33"/>
      <c r="D8" s="104" t="s">
        <v>87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5.6" customHeight="1">
      <c r="A9" s="33"/>
      <c r="B9" s="38"/>
      <c r="C9" s="33"/>
      <c r="D9" s="33"/>
      <c r="E9" s="342" t="s">
        <v>649</v>
      </c>
      <c r="F9" s="343"/>
      <c r="G9" s="343"/>
      <c r="H9" s="343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1. 3. 2021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4" t="str">
        <f>'Rekapitulace stavby'!E14</f>
        <v>Vyplň údaj</v>
      </c>
      <c r="F18" s="345"/>
      <c r="G18" s="345"/>
      <c r="H18" s="345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08"/>
      <c r="B27" s="109"/>
      <c r="C27" s="108"/>
      <c r="D27" s="108"/>
      <c r="E27" s="346" t="s">
        <v>19</v>
      </c>
      <c r="F27" s="346"/>
      <c r="G27" s="346"/>
      <c r="H27" s="346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ROUND(J82,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15" t="s">
        <v>41</v>
      </c>
      <c r="E33" s="104" t="s">
        <v>42</v>
      </c>
      <c r="F33" s="116">
        <f>ROUND((SUM(BE82:BE117)),  2)</f>
        <v>0</v>
      </c>
      <c r="G33" s="33"/>
      <c r="H33" s="33"/>
      <c r="I33" s="117">
        <v>0.21</v>
      </c>
      <c r="J33" s="116">
        <f>ROUND(((SUM(BE82:BE117))*I33),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4" t="s">
        <v>43</v>
      </c>
      <c r="F34" s="116">
        <f>ROUND((SUM(BF82:BF117)),  2)</f>
        <v>0</v>
      </c>
      <c r="G34" s="33"/>
      <c r="H34" s="33"/>
      <c r="I34" s="117">
        <v>0.15</v>
      </c>
      <c r="J34" s="116">
        <f>ROUND(((SUM(BF82:BF117))*I34),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4" t="s">
        <v>44</v>
      </c>
      <c r="F35" s="116">
        <f>ROUND((SUM(BG82:BG117)),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4" t="s">
        <v>45</v>
      </c>
      <c r="F36" s="116">
        <f>ROUND((SUM(BH82:BH117)),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4" t="s">
        <v>46</v>
      </c>
      <c r="F37" s="116">
        <f>ROUND((SUM(BI82:BI117)),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89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38" t="str">
        <f>E7</f>
        <v>Polní cesta C1 v k.ú. Radišov</v>
      </c>
      <c r="F48" s="339"/>
      <c r="G48" s="339"/>
      <c r="H48" s="339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87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5.6" customHeight="1">
      <c r="A50" s="33"/>
      <c r="B50" s="34"/>
      <c r="C50" s="35"/>
      <c r="D50" s="35"/>
      <c r="E50" s="307" t="str">
        <f>E9</f>
        <v>VON - Vedlejší a ostatní náklady</v>
      </c>
      <c r="F50" s="337"/>
      <c r="G50" s="337"/>
      <c r="H50" s="337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1. 3. 2021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6.4" customHeight="1">
      <c r="A54" s="33"/>
      <c r="B54" s="34"/>
      <c r="C54" s="28" t="s">
        <v>25</v>
      </c>
      <c r="D54" s="35"/>
      <c r="E54" s="35"/>
      <c r="F54" s="26" t="str">
        <f>E15</f>
        <v>ČR-SPÚ, Pobočka Svitavy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90</v>
      </c>
      <c r="D57" s="130"/>
      <c r="E57" s="130"/>
      <c r="F57" s="130"/>
      <c r="G57" s="130"/>
      <c r="H57" s="130"/>
      <c r="I57" s="130"/>
      <c r="J57" s="131" t="s">
        <v>91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92</v>
      </c>
    </row>
    <row r="60" spans="1:47" s="9" customFormat="1" ht="24.9" customHeight="1">
      <c r="B60" s="133"/>
      <c r="C60" s="134"/>
      <c r="D60" s="135" t="s">
        <v>650</v>
      </c>
      <c r="E60" s="136"/>
      <c r="F60" s="136"/>
      <c r="G60" s="136"/>
      <c r="H60" s="136"/>
      <c r="I60" s="136"/>
      <c r="J60" s="137">
        <f>J83</f>
        <v>0</v>
      </c>
      <c r="K60" s="134"/>
      <c r="L60" s="138"/>
    </row>
    <row r="61" spans="1:47" s="10" customFormat="1" ht="19.95" customHeight="1">
      <c r="B61" s="139"/>
      <c r="C61" s="140"/>
      <c r="D61" s="141" t="s">
        <v>651</v>
      </c>
      <c r="E61" s="142"/>
      <c r="F61" s="142"/>
      <c r="G61" s="142"/>
      <c r="H61" s="142"/>
      <c r="I61" s="142"/>
      <c r="J61" s="143">
        <f>J84</f>
        <v>0</v>
      </c>
      <c r="K61" s="140"/>
      <c r="L61" s="144"/>
    </row>
    <row r="62" spans="1:47" s="10" customFormat="1" ht="19.95" customHeight="1">
      <c r="B62" s="139"/>
      <c r="C62" s="140"/>
      <c r="D62" s="141" t="s">
        <v>652</v>
      </c>
      <c r="E62" s="142"/>
      <c r="F62" s="142"/>
      <c r="G62" s="142"/>
      <c r="H62" s="142"/>
      <c r="I62" s="142"/>
      <c r="J62" s="143">
        <f>J94</f>
        <v>0</v>
      </c>
      <c r="K62" s="140"/>
      <c r="L62" s="144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" customHeight="1">
      <c r="A69" s="33"/>
      <c r="B69" s="34"/>
      <c r="C69" s="22" t="s">
        <v>103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4.4" customHeight="1">
      <c r="A72" s="33"/>
      <c r="B72" s="34"/>
      <c r="C72" s="35"/>
      <c r="D72" s="35"/>
      <c r="E72" s="338" t="str">
        <f>E7</f>
        <v>Polní cesta C1 v k.ú. Radišov</v>
      </c>
      <c r="F72" s="339"/>
      <c r="G72" s="339"/>
      <c r="H72" s="339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87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5.6" customHeight="1">
      <c r="A74" s="33"/>
      <c r="B74" s="34"/>
      <c r="C74" s="35"/>
      <c r="D74" s="35"/>
      <c r="E74" s="307" t="str">
        <f>E9</f>
        <v>VON - Vedlejší a ostatní náklady</v>
      </c>
      <c r="F74" s="337"/>
      <c r="G74" s="337"/>
      <c r="H74" s="337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28" t="s">
        <v>23</v>
      </c>
      <c r="J76" s="58" t="str">
        <f>IF(J12="","",J12)</f>
        <v>1. 3. 2021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6.4" customHeight="1">
      <c r="A78" s="33"/>
      <c r="B78" s="34"/>
      <c r="C78" s="28" t="s">
        <v>25</v>
      </c>
      <c r="D78" s="35"/>
      <c r="E78" s="35"/>
      <c r="F78" s="26" t="str">
        <f>E15</f>
        <v>ČR-SPÚ, Pobočka Svitavy</v>
      </c>
      <c r="G78" s="35"/>
      <c r="H78" s="35"/>
      <c r="I78" s="28" t="s">
        <v>31</v>
      </c>
      <c r="J78" s="31" t="str">
        <f>E21</f>
        <v>Agroprojekce Litomyšl, s.r.o.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6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28" t="s">
        <v>34</v>
      </c>
      <c r="J79" s="31" t="str">
        <f>E24</f>
        <v xml:space="preserve"> 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45"/>
      <c r="B81" s="146"/>
      <c r="C81" s="147" t="s">
        <v>104</v>
      </c>
      <c r="D81" s="148" t="s">
        <v>56</v>
      </c>
      <c r="E81" s="148" t="s">
        <v>52</v>
      </c>
      <c r="F81" s="148" t="s">
        <v>53</v>
      </c>
      <c r="G81" s="148" t="s">
        <v>105</v>
      </c>
      <c r="H81" s="148" t="s">
        <v>106</v>
      </c>
      <c r="I81" s="148" t="s">
        <v>107</v>
      </c>
      <c r="J81" s="148" t="s">
        <v>91</v>
      </c>
      <c r="K81" s="149" t="s">
        <v>108</v>
      </c>
      <c r="L81" s="150"/>
      <c r="M81" s="67" t="s">
        <v>19</v>
      </c>
      <c r="N81" s="68" t="s">
        <v>41</v>
      </c>
      <c r="O81" s="68" t="s">
        <v>109</v>
      </c>
      <c r="P81" s="68" t="s">
        <v>110</v>
      </c>
      <c r="Q81" s="68" t="s">
        <v>111</v>
      </c>
      <c r="R81" s="68" t="s">
        <v>112</v>
      </c>
      <c r="S81" s="68" t="s">
        <v>113</v>
      </c>
      <c r="T81" s="69" t="s">
        <v>114</v>
      </c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</row>
    <row r="82" spans="1:65" s="2" customFormat="1" ht="22.8" customHeight="1">
      <c r="A82" s="33"/>
      <c r="B82" s="34"/>
      <c r="C82" s="74" t="s">
        <v>115</v>
      </c>
      <c r="D82" s="35"/>
      <c r="E82" s="35"/>
      <c r="F82" s="35"/>
      <c r="G82" s="35"/>
      <c r="H82" s="35"/>
      <c r="I82" s="35"/>
      <c r="J82" s="151">
        <f>BK82</f>
        <v>0</v>
      </c>
      <c r="K82" s="35"/>
      <c r="L82" s="38"/>
      <c r="M82" s="70"/>
      <c r="N82" s="152"/>
      <c r="O82" s="71"/>
      <c r="P82" s="153">
        <f>P83</f>
        <v>0</v>
      </c>
      <c r="Q82" s="71"/>
      <c r="R82" s="153">
        <f>R83</f>
        <v>0</v>
      </c>
      <c r="S82" s="71"/>
      <c r="T82" s="154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92</v>
      </c>
      <c r="BK82" s="155">
        <f>BK83</f>
        <v>0</v>
      </c>
    </row>
    <row r="83" spans="1:65" s="12" customFormat="1" ht="25.95" customHeight="1">
      <c r="B83" s="156"/>
      <c r="C83" s="157"/>
      <c r="D83" s="158" t="s">
        <v>70</v>
      </c>
      <c r="E83" s="159" t="s">
        <v>653</v>
      </c>
      <c r="F83" s="159" t="s">
        <v>654</v>
      </c>
      <c r="G83" s="157"/>
      <c r="H83" s="157"/>
      <c r="I83" s="160"/>
      <c r="J83" s="161">
        <f>BK83</f>
        <v>0</v>
      </c>
      <c r="K83" s="157"/>
      <c r="L83" s="162"/>
      <c r="M83" s="163"/>
      <c r="N83" s="164"/>
      <c r="O83" s="164"/>
      <c r="P83" s="165">
        <f>P84+P94</f>
        <v>0</v>
      </c>
      <c r="Q83" s="164"/>
      <c r="R83" s="165">
        <f>R84+R94</f>
        <v>0</v>
      </c>
      <c r="S83" s="164"/>
      <c r="T83" s="166">
        <f>T84+T94</f>
        <v>0</v>
      </c>
      <c r="AR83" s="167" t="s">
        <v>146</v>
      </c>
      <c r="AT83" s="168" t="s">
        <v>70</v>
      </c>
      <c r="AU83" s="168" t="s">
        <v>71</v>
      </c>
      <c r="AY83" s="167" t="s">
        <v>118</v>
      </c>
      <c r="BK83" s="169">
        <f>BK84+BK94</f>
        <v>0</v>
      </c>
    </row>
    <row r="84" spans="1:65" s="12" customFormat="1" ht="22.8" customHeight="1">
      <c r="B84" s="156"/>
      <c r="C84" s="157"/>
      <c r="D84" s="158" t="s">
        <v>70</v>
      </c>
      <c r="E84" s="170" t="s">
        <v>655</v>
      </c>
      <c r="F84" s="170" t="s">
        <v>656</v>
      </c>
      <c r="G84" s="157"/>
      <c r="H84" s="157"/>
      <c r="I84" s="160"/>
      <c r="J84" s="171">
        <f>BK84</f>
        <v>0</v>
      </c>
      <c r="K84" s="157"/>
      <c r="L84" s="162"/>
      <c r="M84" s="163"/>
      <c r="N84" s="164"/>
      <c r="O84" s="164"/>
      <c r="P84" s="165">
        <f>SUM(P85:P93)</f>
        <v>0</v>
      </c>
      <c r="Q84" s="164"/>
      <c r="R84" s="165">
        <f>SUM(R85:R93)</f>
        <v>0</v>
      </c>
      <c r="S84" s="164"/>
      <c r="T84" s="166">
        <f>SUM(T85:T93)</f>
        <v>0</v>
      </c>
      <c r="AR84" s="167" t="s">
        <v>146</v>
      </c>
      <c r="AT84" s="168" t="s">
        <v>70</v>
      </c>
      <c r="AU84" s="168" t="s">
        <v>79</v>
      </c>
      <c r="AY84" s="167" t="s">
        <v>118</v>
      </c>
      <c r="BK84" s="169">
        <f>SUM(BK85:BK93)</f>
        <v>0</v>
      </c>
    </row>
    <row r="85" spans="1:65" s="2" customFormat="1" ht="14.4" customHeight="1">
      <c r="A85" s="33"/>
      <c r="B85" s="34"/>
      <c r="C85" s="172" t="s">
        <v>79</v>
      </c>
      <c r="D85" s="172" t="s">
        <v>120</v>
      </c>
      <c r="E85" s="173" t="s">
        <v>657</v>
      </c>
      <c r="F85" s="174" t="s">
        <v>658</v>
      </c>
      <c r="G85" s="175" t="s">
        <v>659</v>
      </c>
      <c r="H85" s="176">
        <v>1</v>
      </c>
      <c r="I85" s="177"/>
      <c r="J85" s="178">
        <f>ROUND(I85*H85,2)</f>
        <v>0</v>
      </c>
      <c r="K85" s="174" t="s">
        <v>19</v>
      </c>
      <c r="L85" s="38"/>
      <c r="M85" s="179" t="s">
        <v>19</v>
      </c>
      <c r="N85" s="180" t="s">
        <v>42</v>
      </c>
      <c r="O85" s="63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3" t="s">
        <v>660</v>
      </c>
      <c r="AT85" s="183" t="s">
        <v>120</v>
      </c>
      <c r="AU85" s="183" t="s">
        <v>82</v>
      </c>
      <c r="AY85" s="16" t="s">
        <v>118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6" t="s">
        <v>79</v>
      </c>
      <c r="BK85" s="184">
        <f>ROUND(I85*H85,2)</f>
        <v>0</v>
      </c>
      <c r="BL85" s="16" t="s">
        <v>660</v>
      </c>
      <c r="BM85" s="183" t="s">
        <v>661</v>
      </c>
    </row>
    <row r="86" spans="1:65" s="2" customFormat="1">
      <c r="A86" s="33"/>
      <c r="B86" s="34"/>
      <c r="C86" s="35"/>
      <c r="D86" s="185" t="s">
        <v>127</v>
      </c>
      <c r="E86" s="35"/>
      <c r="F86" s="186" t="s">
        <v>662</v>
      </c>
      <c r="G86" s="35"/>
      <c r="H86" s="35"/>
      <c r="I86" s="187"/>
      <c r="J86" s="35"/>
      <c r="K86" s="35"/>
      <c r="L86" s="38"/>
      <c r="M86" s="188"/>
      <c r="N86" s="189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127</v>
      </c>
      <c r="AU86" s="16" t="s">
        <v>82</v>
      </c>
    </row>
    <row r="87" spans="1:65" s="2" customFormat="1" ht="48">
      <c r="A87" s="33"/>
      <c r="B87" s="34"/>
      <c r="C87" s="35"/>
      <c r="D87" s="185" t="s">
        <v>275</v>
      </c>
      <c r="E87" s="35"/>
      <c r="F87" s="201" t="s">
        <v>663</v>
      </c>
      <c r="G87" s="35"/>
      <c r="H87" s="35"/>
      <c r="I87" s="187"/>
      <c r="J87" s="35"/>
      <c r="K87" s="35"/>
      <c r="L87" s="38"/>
      <c r="M87" s="188"/>
      <c r="N87" s="189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275</v>
      </c>
      <c r="AU87" s="16" t="s">
        <v>82</v>
      </c>
    </row>
    <row r="88" spans="1:65" s="2" customFormat="1" ht="14.4" customHeight="1">
      <c r="A88" s="33"/>
      <c r="B88" s="34"/>
      <c r="C88" s="172" t="s">
        <v>82</v>
      </c>
      <c r="D88" s="172" t="s">
        <v>120</v>
      </c>
      <c r="E88" s="173" t="s">
        <v>664</v>
      </c>
      <c r="F88" s="174" t="s">
        <v>665</v>
      </c>
      <c r="G88" s="175" t="s">
        <v>659</v>
      </c>
      <c r="H88" s="176">
        <v>1</v>
      </c>
      <c r="I88" s="177"/>
      <c r="J88" s="178">
        <f>ROUND(I88*H88,2)</f>
        <v>0</v>
      </c>
      <c r="K88" s="174" t="s">
        <v>19</v>
      </c>
      <c r="L88" s="38"/>
      <c r="M88" s="179" t="s">
        <v>19</v>
      </c>
      <c r="N88" s="180" t="s">
        <v>42</v>
      </c>
      <c r="O88" s="63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3" t="s">
        <v>660</v>
      </c>
      <c r="AT88" s="183" t="s">
        <v>120</v>
      </c>
      <c r="AU88" s="183" t="s">
        <v>82</v>
      </c>
      <c r="AY88" s="16" t="s">
        <v>118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79</v>
      </c>
      <c r="BK88" s="184">
        <f>ROUND(I88*H88,2)</f>
        <v>0</v>
      </c>
      <c r="BL88" s="16" t="s">
        <v>660</v>
      </c>
      <c r="BM88" s="183" t="s">
        <v>666</v>
      </c>
    </row>
    <row r="89" spans="1:65" s="2" customFormat="1">
      <c r="A89" s="33"/>
      <c r="B89" s="34"/>
      <c r="C89" s="35"/>
      <c r="D89" s="185" t="s">
        <v>127</v>
      </c>
      <c r="E89" s="35"/>
      <c r="F89" s="186" t="s">
        <v>665</v>
      </c>
      <c r="G89" s="35"/>
      <c r="H89" s="35"/>
      <c r="I89" s="187"/>
      <c r="J89" s="35"/>
      <c r="K89" s="35"/>
      <c r="L89" s="38"/>
      <c r="M89" s="188"/>
      <c r="N89" s="189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127</v>
      </c>
      <c r="AU89" s="16" t="s">
        <v>82</v>
      </c>
    </row>
    <row r="90" spans="1:65" s="2" customFormat="1" ht="48">
      <c r="A90" s="33"/>
      <c r="B90" s="34"/>
      <c r="C90" s="35"/>
      <c r="D90" s="185" t="s">
        <v>275</v>
      </c>
      <c r="E90" s="35"/>
      <c r="F90" s="201" t="s">
        <v>667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275</v>
      </c>
      <c r="AU90" s="16" t="s">
        <v>82</v>
      </c>
    </row>
    <row r="91" spans="1:65" s="2" customFormat="1" ht="14.4" customHeight="1">
      <c r="A91" s="33"/>
      <c r="B91" s="34"/>
      <c r="C91" s="172" t="s">
        <v>135</v>
      </c>
      <c r="D91" s="172" t="s">
        <v>120</v>
      </c>
      <c r="E91" s="173" t="s">
        <v>668</v>
      </c>
      <c r="F91" s="174" t="s">
        <v>669</v>
      </c>
      <c r="G91" s="175" t="s">
        <v>659</v>
      </c>
      <c r="H91" s="176">
        <v>1</v>
      </c>
      <c r="I91" s="177"/>
      <c r="J91" s="178">
        <f>ROUND(I91*H91,2)</f>
        <v>0</v>
      </c>
      <c r="K91" s="174" t="s">
        <v>19</v>
      </c>
      <c r="L91" s="38"/>
      <c r="M91" s="179" t="s">
        <v>19</v>
      </c>
      <c r="N91" s="180" t="s">
        <v>42</v>
      </c>
      <c r="O91" s="63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3" t="s">
        <v>660</v>
      </c>
      <c r="AT91" s="183" t="s">
        <v>120</v>
      </c>
      <c r="AU91" s="183" t="s">
        <v>82</v>
      </c>
      <c r="AY91" s="16" t="s">
        <v>118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6" t="s">
        <v>79</v>
      </c>
      <c r="BK91" s="184">
        <f>ROUND(I91*H91,2)</f>
        <v>0</v>
      </c>
      <c r="BL91" s="16" t="s">
        <v>660</v>
      </c>
      <c r="BM91" s="183" t="s">
        <v>670</v>
      </c>
    </row>
    <row r="92" spans="1:65" s="2" customFormat="1">
      <c r="A92" s="33"/>
      <c r="B92" s="34"/>
      <c r="C92" s="35"/>
      <c r="D92" s="185" t="s">
        <v>127</v>
      </c>
      <c r="E92" s="35"/>
      <c r="F92" s="186" t="s">
        <v>669</v>
      </c>
      <c r="G92" s="35"/>
      <c r="H92" s="35"/>
      <c r="I92" s="187"/>
      <c r="J92" s="35"/>
      <c r="K92" s="35"/>
      <c r="L92" s="38"/>
      <c r="M92" s="188"/>
      <c r="N92" s="189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127</v>
      </c>
      <c r="AU92" s="16" t="s">
        <v>82</v>
      </c>
    </row>
    <row r="93" spans="1:65" s="2" customFormat="1" ht="19.2">
      <c r="A93" s="33"/>
      <c r="B93" s="34"/>
      <c r="C93" s="35"/>
      <c r="D93" s="185" t="s">
        <v>275</v>
      </c>
      <c r="E93" s="35"/>
      <c r="F93" s="201" t="s">
        <v>671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275</v>
      </c>
      <c r="AU93" s="16" t="s">
        <v>82</v>
      </c>
    </row>
    <row r="94" spans="1:65" s="12" customFormat="1" ht="22.8" customHeight="1">
      <c r="B94" s="156"/>
      <c r="C94" s="157"/>
      <c r="D94" s="158" t="s">
        <v>70</v>
      </c>
      <c r="E94" s="170" t="s">
        <v>672</v>
      </c>
      <c r="F94" s="170" t="s">
        <v>673</v>
      </c>
      <c r="G94" s="157"/>
      <c r="H94" s="157"/>
      <c r="I94" s="160"/>
      <c r="J94" s="171">
        <f>BK94</f>
        <v>0</v>
      </c>
      <c r="K94" s="157"/>
      <c r="L94" s="162"/>
      <c r="M94" s="163"/>
      <c r="N94" s="164"/>
      <c r="O94" s="164"/>
      <c r="P94" s="165">
        <f>SUM(P95:P117)</f>
        <v>0</v>
      </c>
      <c r="Q94" s="164"/>
      <c r="R94" s="165">
        <f>SUM(R95:R117)</f>
        <v>0</v>
      </c>
      <c r="S94" s="164"/>
      <c r="T94" s="166">
        <f>SUM(T95:T117)</f>
        <v>0</v>
      </c>
      <c r="AR94" s="167" t="s">
        <v>146</v>
      </c>
      <c r="AT94" s="168" t="s">
        <v>70</v>
      </c>
      <c r="AU94" s="168" t="s">
        <v>79</v>
      </c>
      <c r="AY94" s="167" t="s">
        <v>118</v>
      </c>
      <c r="BK94" s="169">
        <f>SUM(BK95:BK117)</f>
        <v>0</v>
      </c>
    </row>
    <row r="95" spans="1:65" s="2" customFormat="1" ht="22.8">
      <c r="A95" s="33"/>
      <c r="B95" s="34"/>
      <c r="C95" s="172" t="s">
        <v>125</v>
      </c>
      <c r="D95" s="172" t="s">
        <v>120</v>
      </c>
      <c r="E95" s="173" t="s">
        <v>674</v>
      </c>
      <c r="F95" s="174" t="s">
        <v>675</v>
      </c>
      <c r="G95" s="175" t="s">
        <v>659</v>
      </c>
      <c r="H95" s="176">
        <v>1</v>
      </c>
      <c r="I95" s="177"/>
      <c r="J95" s="178">
        <f>ROUND(I95*H95,2)</f>
        <v>0</v>
      </c>
      <c r="K95" s="174" t="s">
        <v>19</v>
      </c>
      <c r="L95" s="38"/>
      <c r="M95" s="179" t="s">
        <v>19</v>
      </c>
      <c r="N95" s="180" t="s">
        <v>42</v>
      </c>
      <c r="O95" s="63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660</v>
      </c>
      <c r="AT95" s="183" t="s">
        <v>120</v>
      </c>
      <c r="AU95" s="183" t="s">
        <v>82</v>
      </c>
      <c r="AY95" s="16" t="s">
        <v>118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79</v>
      </c>
      <c r="BK95" s="184">
        <f>ROUND(I95*H95,2)</f>
        <v>0</v>
      </c>
      <c r="BL95" s="16" t="s">
        <v>660</v>
      </c>
      <c r="BM95" s="183" t="s">
        <v>676</v>
      </c>
    </row>
    <row r="96" spans="1:65" s="2" customFormat="1" ht="19.2">
      <c r="A96" s="33"/>
      <c r="B96" s="34"/>
      <c r="C96" s="35"/>
      <c r="D96" s="185" t="s">
        <v>127</v>
      </c>
      <c r="E96" s="35"/>
      <c r="F96" s="186" t="s">
        <v>677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127</v>
      </c>
      <c r="AU96" s="16" t="s">
        <v>82</v>
      </c>
    </row>
    <row r="97" spans="1:65" s="2" customFormat="1" ht="19.2">
      <c r="A97" s="33"/>
      <c r="B97" s="34"/>
      <c r="C97" s="35"/>
      <c r="D97" s="185" t="s">
        <v>275</v>
      </c>
      <c r="E97" s="35"/>
      <c r="F97" s="201" t="s">
        <v>678</v>
      </c>
      <c r="G97" s="35"/>
      <c r="H97" s="35"/>
      <c r="I97" s="187"/>
      <c r="J97" s="35"/>
      <c r="K97" s="35"/>
      <c r="L97" s="38"/>
      <c r="M97" s="188"/>
      <c r="N97" s="189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275</v>
      </c>
      <c r="AU97" s="16" t="s">
        <v>82</v>
      </c>
    </row>
    <row r="98" spans="1:65" s="2" customFormat="1" ht="14.4" customHeight="1">
      <c r="A98" s="33"/>
      <c r="B98" s="34"/>
      <c r="C98" s="172" t="s">
        <v>146</v>
      </c>
      <c r="D98" s="172" t="s">
        <v>120</v>
      </c>
      <c r="E98" s="173" t="s">
        <v>679</v>
      </c>
      <c r="F98" s="174" t="s">
        <v>680</v>
      </c>
      <c r="G98" s="175" t="s">
        <v>659</v>
      </c>
      <c r="H98" s="176">
        <v>1</v>
      </c>
      <c r="I98" s="177"/>
      <c r="J98" s="178">
        <f>ROUND(I98*H98,2)</f>
        <v>0</v>
      </c>
      <c r="K98" s="174" t="s">
        <v>19</v>
      </c>
      <c r="L98" s="38"/>
      <c r="M98" s="179" t="s">
        <v>19</v>
      </c>
      <c r="N98" s="180" t="s">
        <v>42</v>
      </c>
      <c r="O98" s="63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3" t="s">
        <v>660</v>
      </c>
      <c r="AT98" s="183" t="s">
        <v>120</v>
      </c>
      <c r="AU98" s="183" t="s">
        <v>82</v>
      </c>
      <c r="AY98" s="16" t="s">
        <v>118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6" t="s">
        <v>79</v>
      </c>
      <c r="BK98" s="184">
        <f>ROUND(I98*H98,2)</f>
        <v>0</v>
      </c>
      <c r="BL98" s="16" t="s">
        <v>660</v>
      </c>
      <c r="BM98" s="183" t="s">
        <v>681</v>
      </c>
    </row>
    <row r="99" spans="1:65" s="2" customFormat="1">
      <c r="A99" s="33"/>
      <c r="B99" s="34"/>
      <c r="C99" s="35"/>
      <c r="D99" s="185" t="s">
        <v>127</v>
      </c>
      <c r="E99" s="35"/>
      <c r="F99" s="186" t="s">
        <v>682</v>
      </c>
      <c r="G99" s="35"/>
      <c r="H99" s="35"/>
      <c r="I99" s="187"/>
      <c r="J99" s="35"/>
      <c r="K99" s="35"/>
      <c r="L99" s="38"/>
      <c r="M99" s="188"/>
      <c r="N99" s="189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127</v>
      </c>
      <c r="AU99" s="16" t="s">
        <v>82</v>
      </c>
    </row>
    <row r="100" spans="1:65" s="2" customFormat="1" ht="33.6" customHeight="1">
      <c r="A100" s="33"/>
      <c r="B100" s="34"/>
      <c r="C100" s="35"/>
      <c r="D100" s="185" t="s">
        <v>275</v>
      </c>
      <c r="E100" s="35"/>
      <c r="F100" s="201" t="s">
        <v>683</v>
      </c>
      <c r="G100" s="35"/>
      <c r="H100" s="35"/>
      <c r="I100" s="187"/>
      <c r="J100" s="35"/>
      <c r="K100" s="35"/>
      <c r="L100" s="38"/>
      <c r="M100" s="188"/>
      <c r="N100" s="189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275</v>
      </c>
      <c r="AU100" s="16" t="s">
        <v>82</v>
      </c>
    </row>
    <row r="101" spans="1:65" s="2" customFormat="1" ht="14.4" customHeight="1">
      <c r="A101" s="33"/>
      <c r="B101" s="34"/>
      <c r="C101" s="172" t="s">
        <v>153</v>
      </c>
      <c r="D101" s="172" t="s">
        <v>120</v>
      </c>
      <c r="E101" s="173" t="s">
        <v>684</v>
      </c>
      <c r="F101" s="174" t="s">
        <v>685</v>
      </c>
      <c r="G101" s="175" t="s">
        <v>659</v>
      </c>
      <c r="H101" s="176">
        <v>1</v>
      </c>
      <c r="I101" s="177"/>
      <c r="J101" s="178">
        <f>ROUND(I101*H101,2)</f>
        <v>0</v>
      </c>
      <c r="K101" s="174" t="s">
        <v>19</v>
      </c>
      <c r="L101" s="38"/>
      <c r="M101" s="179" t="s">
        <v>19</v>
      </c>
      <c r="N101" s="180" t="s">
        <v>42</v>
      </c>
      <c r="O101" s="63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3" t="s">
        <v>660</v>
      </c>
      <c r="AT101" s="183" t="s">
        <v>120</v>
      </c>
      <c r="AU101" s="183" t="s">
        <v>82</v>
      </c>
      <c r="AY101" s="16" t="s">
        <v>118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6" t="s">
        <v>79</v>
      </c>
      <c r="BK101" s="184">
        <f>ROUND(I101*H101,2)</f>
        <v>0</v>
      </c>
      <c r="BL101" s="16" t="s">
        <v>660</v>
      </c>
      <c r="BM101" s="183" t="s">
        <v>686</v>
      </c>
    </row>
    <row r="102" spans="1:65" s="2" customFormat="1">
      <c r="A102" s="33"/>
      <c r="B102" s="34"/>
      <c r="C102" s="35"/>
      <c r="D102" s="185" t="s">
        <v>127</v>
      </c>
      <c r="E102" s="35"/>
      <c r="F102" s="186" t="s">
        <v>685</v>
      </c>
      <c r="G102" s="35"/>
      <c r="H102" s="35"/>
      <c r="I102" s="187"/>
      <c r="J102" s="35"/>
      <c r="K102" s="35"/>
      <c r="L102" s="38"/>
      <c r="M102" s="188"/>
      <c r="N102" s="189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127</v>
      </c>
      <c r="AU102" s="16" t="s">
        <v>82</v>
      </c>
    </row>
    <row r="103" spans="1:65" s="2" customFormat="1" ht="48">
      <c r="A103" s="33"/>
      <c r="B103" s="34"/>
      <c r="C103" s="35"/>
      <c r="D103" s="185" t="s">
        <v>275</v>
      </c>
      <c r="E103" s="35"/>
      <c r="F103" s="201" t="s">
        <v>687</v>
      </c>
      <c r="G103" s="35"/>
      <c r="H103" s="35"/>
      <c r="I103" s="187"/>
      <c r="J103" s="35"/>
      <c r="K103" s="35"/>
      <c r="L103" s="38"/>
      <c r="M103" s="188"/>
      <c r="N103" s="189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275</v>
      </c>
      <c r="AU103" s="16" t="s">
        <v>82</v>
      </c>
    </row>
    <row r="104" spans="1:65" s="2" customFormat="1" ht="14.4" customHeight="1">
      <c r="A104" s="33"/>
      <c r="B104" s="34"/>
      <c r="C104" s="172" t="s">
        <v>160</v>
      </c>
      <c r="D104" s="172" t="s">
        <v>120</v>
      </c>
      <c r="E104" s="173" t="s">
        <v>688</v>
      </c>
      <c r="F104" s="174" t="s">
        <v>689</v>
      </c>
      <c r="G104" s="175" t="s">
        <v>659</v>
      </c>
      <c r="H104" s="176">
        <v>1</v>
      </c>
      <c r="I104" s="177"/>
      <c r="J104" s="178">
        <f>ROUND(I104*H104,2)</f>
        <v>0</v>
      </c>
      <c r="K104" s="174" t="s">
        <v>19</v>
      </c>
      <c r="L104" s="38"/>
      <c r="M104" s="179" t="s">
        <v>19</v>
      </c>
      <c r="N104" s="180" t="s">
        <v>42</v>
      </c>
      <c r="O104" s="63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3" t="s">
        <v>660</v>
      </c>
      <c r="AT104" s="183" t="s">
        <v>120</v>
      </c>
      <c r="AU104" s="183" t="s">
        <v>82</v>
      </c>
      <c r="AY104" s="16" t="s">
        <v>118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79</v>
      </c>
      <c r="BK104" s="184">
        <f>ROUND(I104*H104,2)</f>
        <v>0</v>
      </c>
      <c r="BL104" s="16" t="s">
        <v>660</v>
      </c>
      <c r="BM104" s="183" t="s">
        <v>690</v>
      </c>
    </row>
    <row r="105" spans="1:65" s="2" customFormat="1">
      <c r="A105" s="33"/>
      <c r="B105" s="34"/>
      <c r="C105" s="35"/>
      <c r="D105" s="185" t="s">
        <v>127</v>
      </c>
      <c r="E105" s="35"/>
      <c r="F105" s="186" t="s">
        <v>689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127</v>
      </c>
      <c r="AU105" s="16" t="s">
        <v>82</v>
      </c>
    </row>
    <row r="106" spans="1:65" s="2" customFormat="1" ht="26.4" customHeight="1">
      <c r="A106" s="33"/>
      <c r="B106" s="34"/>
      <c r="C106" s="35"/>
      <c r="D106" s="185" t="s">
        <v>275</v>
      </c>
      <c r="E106" s="35"/>
      <c r="F106" s="201" t="s">
        <v>691</v>
      </c>
      <c r="G106" s="35"/>
      <c r="H106" s="35"/>
      <c r="I106" s="187"/>
      <c r="J106" s="35"/>
      <c r="K106" s="35"/>
      <c r="L106" s="38"/>
      <c r="M106" s="188"/>
      <c r="N106" s="189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275</v>
      </c>
      <c r="AU106" s="16" t="s">
        <v>82</v>
      </c>
    </row>
    <row r="107" spans="1:65" s="2" customFormat="1" ht="14.4" customHeight="1">
      <c r="A107" s="33"/>
      <c r="B107" s="34"/>
      <c r="C107" s="172" t="s">
        <v>166</v>
      </c>
      <c r="D107" s="172" t="s">
        <v>120</v>
      </c>
      <c r="E107" s="173" t="s">
        <v>692</v>
      </c>
      <c r="F107" s="174" t="s">
        <v>693</v>
      </c>
      <c r="G107" s="175" t="s">
        <v>659</v>
      </c>
      <c r="H107" s="176">
        <v>1</v>
      </c>
      <c r="I107" s="177"/>
      <c r="J107" s="178">
        <f>ROUND(I107*H107,2)</f>
        <v>0</v>
      </c>
      <c r="K107" s="174" t="s">
        <v>19</v>
      </c>
      <c r="L107" s="38"/>
      <c r="M107" s="179" t="s">
        <v>19</v>
      </c>
      <c r="N107" s="180" t="s">
        <v>42</v>
      </c>
      <c r="O107" s="63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3" t="s">
        <v>660</v>
      </c>
      <c r="AT107" s="183" t="s">
        <v>120</v>
      </c>
      <c r="AU107" s="183" t="s">
        <v>82</v>
      </c>
      <c r="AY107" s="16" t="s">
        <v>118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6" t="s">
        <v>79</v>
      </c>
      <c r="BK107" s="184">
        <f>ROUND(I107*H107,2)</f>
        <v>0</v>
      </c>
      <c r="BL107" s="16" t="s">
        <v>660</v>
      </c>
      <c r="BM107" s="183" t="s">
        <v>694</v>
      </c>
    </row>
    <row r="108" spans="1:65" s="2" customFormat="1">
      <c r="A108" s="33"/>
      <c r="B108" s="34"/>
      <c r="C108" s="35"/>
      <c r="D108" s="185" t="s">
        <v>127</v>
      </c>
      <c r="E108" s="35"/>
      <c r="F108" s="186" t="s">
        <v>695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127</v>
      </c>
      <c r="AU108" s="16" t="s">
        <v>82</v>
      </c>
    </row>
    <row r="109" spans="1:65" s="2" customFormat="1" ht="14.4" customHeight="1">
      <c r="A109" s="33"/>
      <c r="B109" s="34"/>
      <c r="C109" s="172" t="s">
        <v>174</v>
      </c>
      <c r="D109" s="172" t="s">
        <v>120</v>
      </c>
      <c r="E109" s="173" t="s">
        <v>696</v>
      </c>
      <c r="F109" s="174" t="s">
        <v>697</v>
      </c>
      <c r="G109" s="175" t="s">
        <v>659</v>
      </c>
      <c r="H109" s="176">
        <v>1</v>
      </c>
      <c r="I109" s="177"/>
      <c r="J109" s="178">
        <f>ROUND(I109*H109,2)</f>
        <v>0</v>
      </c>
      <c r="K109" s="174" t="s">
        <v>19</v>
      </c>
      <c r="L109" s="38"/>
      <c r="M109" s="179" t="s">
        <v>19</v>
      </c>
      <c r="N109" s="180" t="s">
        <v>42</v>
      </c>
      <c r="O109" s="63"/>
      <c r="P109" s="181">
        <f>O109*H109</f>
        <v>0</v>
      </c>
      <c r="Q109" s="181">
        <v>0</v>
      </c>
      <c r="R109" s="181">
        <f>Q109*H109</f>
        <v>0</v>
      </c>
      <c r="S109" s="181">
        <v>0</v>
      </c>
      <c r="T109" s="182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3" t="s">
        <v>660</v>
      </c>
      <c r="AT109" s="183" t="s">
        <v>120</v>
      </c>
      <c r="AU109" s="183" t="s">
        <v>82</v>
      </c>
      <c r="AY109" s="16" t="s">
        <v>118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6" t="s">
        <v>79</v>
      </c>
      <c r="BK109" s="184">
        <f>ROUND(I109*H109,2)</f>
        <v>0</v>
      </c>
      <c r="BL109" s="16" t="s">
        <v>660</v>
      </c>
      <c r="BM109" s="183" t="s">
        <v>698</v>
      </c>
    </row>
    <row r="110" spans="1:65" s="2" customFormat="1">
      <c r="A110" s="33"/>
      <c r="B110" s="34"/>
      <c r="C110" s="35"/>
      <c r="D110" s="185" t="s">
        <v>127</v>
      </c>
      <c r="E110" s="35"/>
      <c r="F110" s="186" t="s">
        <v>699</v>
      </c>
      <c r="G110" s="35"/>
      <c r="H110" s="35"/>
      <c r="I110" s="187"/>
      <c r="J110" s="35"/>
      <c r="K110" s="35"/>
      <c r="L110" s="38"/>
      <c r="M110" s="188"/>
      <c r="N110" s="189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127</v>
      </c>
      <c r="AU110" s="16" t="s">
        <v>82</v>
      </c>
    </row>
    <row r="111" spans="1:65" s="2" customFormat="1" ht="38.4">
      <c r="A111" s="33"/>
      <c r="B111" s="34"/>
      <c r="C111" s="35"/>
      <c r="D111" s="185" t="s">
        <v>275</v>
      </c>
      <c r="E111" s="35"/>
      <c r="F111" s="201" t="s">
        <v>700</v>
      </c>
      <c r="G111" s="35"/>
      <c r="H111" s="35"/>
      <c r="I111" s="187"/>
      <c r="J111" s="35"/>
      <c r="K111" s="35"/>
      <c r="L111" s="38"/>
      <c r="M111" s="188"/>
      <c r="N111" s="189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275</v>
      </c>
      <c r="AU111" s="16" t="s">
        <v>82</v>
      </c>
    </row>
    <row r="112" spans="1:65" s="2" customFormat="1" ht="14.4" customHeight="1">
      <c r="A112" s="33"/>
      <c r="B112" s="34"/>
      <c r="C112" s="172" t="s">
        <v>180</v>
      </c>
      <c r="D112" s="172" t="s">
        <v>120</v>
      </c>
      <c r="E112" s="173" t="s">
        <v>701</v>
      </c>
      <c r="F112" s="174" t="s">
        <v>702</v>
      </c>
      <c r="G112" s="175" t="s">
        <v>703</v>
      </c>
      <c r="H112" s="176">
        <v>2</v>
      </c>
      <c r="I112" s="177"/>
      <c r="J112" s="178">
        <f>ROUND(I112*H112,2)</f>
        <v>0</v>
      </c>
      <c r="K112" s="174" t="s">
        <v>19</v>
      </c>
      <c r="L112" s="38"/>
      <c r="M112" s="179" t="s">
        <v>19</v>
      </c>
      <c r="N112" s="180" t="s">
        <v>42</v>
      </c>
      <c r="O112" s="63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3" t="s">
        <v>660</v>
      </c>
      <c r="AT112" s="183" t="s">
        <v>120</v>
      </c>
      <c r="AU112" s="183" t="s">
        <v>82</v>
      </c>
      <c r="AY112" s="16" t="s">
        <v>118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6" t="s">
        <v>79</v>
      </c>
      <c r="BK112" s="184">
        <f>ROUND(I112*H112,2)</f>
        <v>0</v>
      </c>
      <c r="BL112" s="16" t="s">
        <v>660</v>
      </c>
      <c r="BM112" s="183" t="s">
        <v>704</v>
      </c>
    </row>
    <row r="113" spans="1:65" s="2" customFormat="1">
      <c r="A113" s="33"/>
      <c r="B113" s="34"/>
      <c r="C113" s="35"/>
      <c r="D113" s="185" t="s">
        <v>127</v>
      </c>
      <c r="E113" s="35"/>
      <c r="F113" s="186" t="s">
        <v>702</v>
      </c>
      <c r="G113" s="35"/>
      <c r="H113" s="35"/>
      <c r="I113" s="187"/>
      <c r="J113" s="35"/>
      <c r="K113" s="35"/>
      <c r="L113" s="38"/>
      <c r="M113" s="188"/>
      <c r="N113" s="189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127</v>
      </c>
      <c r="AU113" s="16" t="s">
        <v>82</v>
      </c>
    </row>
    <row r="114" spans="1:65" s="2" customFormat="1" ht="48">
      <c r="A114" s="33"/>
      <c r="B114" s="34"/>
      <c r="C114" s="35"/>
      <c r="D114" s="185" t="s">
        <v>275</v>
      </c>
      <c r="E114" s="35"/>
      <c r="F114" s="201" t="s">
        <v>705</v>
      </c>
      <c r="G114" s="35"/>
      <c r="H114" s="35"/>
      <c r="I114" s="187"/>
      <c r="J114" s="35"/>
      <c r="K114" s="35"/>
      <c r="L114" s="38"/>
      <c r="M114" s="188"/>
      <c r="N114" s="189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275</v>
      </c>
      <c r="AU114" s="16" t="s">
        <v>82</v>
      </c>
    </row>
    <row r="115" spans="1:65" s="2" customFormat="1" ht="14.4" customHeight="1">
      <c r="A115" s="33"/>
      <c r="B115" s="34"/>
      <c r="C115" s="172" t="s">
        <v>186</v>
      </c>
      <c r="D115" s="172" t="s">
        <v>120</v>
      </c>
      <c r="E115" s="173" t="s">
        <v>706</v>
      </c>
      <c r="F115" s="174" t="s">
        <v>707</v>
      </c>
      <c r="G115" s="175" t="s">
        <v>659</v>
      </c>
      <c r="H115" s="176">
        <v>1</v>
      </c>
      <c r="I115" s="177"/>
      <c r="J115" s="178">
        <f>ROUND(I115*H115,2)</f>
        <v>0</v>
      </c>
      <c r="K115" s="174" t="s">
        <v>19</v>
      </c>
      <c r="L115" s="38"/>
      <c r="M115" s="179" t="s">
        <v>19</v>
      </c>
      <c r="N115" s="180" t="s">
        <v>42</v>
      </c>
      <c r="O115" s="63"/>
      <c r="P115" s="181">
        <f>O115*H115</f>
        <v>0</v>
      </c>
      <c r="Q115" s="181">
        <v>0</v>
      </c>
      <c r="R115" s="181">
        <f>Q115*H115</f>
        <v>0</v>
      </c>
      <c r="S115" s="181">
        <v>0</v>
      </c>
      <c r="T115" s="182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3" t="s">
        <v>660</v>
      </c>
      <c r="AT115" s="183" t="s">
        <v>120</v>
      </c>
      <c r="AU115" s="183" t="s">
        <v>82</v>
      </c>
      <c r="AY115" s="16" t="s">
        <v>118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6" t="s">
        <v>79</v>
      </c>
      <c r="BK115" s="184">
        <f>ROUND(I115*H115,2)</f>
        <v>0</v>
      </c>
      <c r="BL115" s="16" t="s">
        <v>660</v>
      </c>
      <c r="BM115" s="183" t="s">
        <v>708</v>
      </c>
    </row>
    <row r="116" spans="1:65" s="2" customFormat="1">
      <c r="A116" s="33"/>
      <c r="B116" s="34"/>
      <c r="C116" s="35"/>
      <c r="D116" s="185" t="s">
        <v>127</v>
      </c>
      <c r="E116" s="35"/>
      <c r="F116" s="186" t="s">
        <v>707</v>
      </c>
      <c r="G116" s="35"/>
      <c r="H116" s="35"/>
      <c r="I116" s="187"/>
      <c r="J116" s="35"/>
      <c r="K116" s="35"/>
      <c r="L116" s="38"/>
      <c r="M116" s="188"/>
      <c r="N116" s="189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127</v>
      </c>
      <c r="AU116" s="16" t="s">
        <v>82</v>
      </c>
    </row>
    <row r="117" spans="1:65" s="2" customFormat="1" ht="28.8">
      <c r="A117" s="33"/>
      <c r="B117" s="34"/>
      <c r="C117" s="35"/>
      <c r="D117" s="185" t="s">
        <v>275</v>
      </c>
      <c r="E117" s="35"/>
      <c r="F117" s="201" t="s">
        <v>709</v>
      </c>
      <c r="G117" s="35"/>
      <c r="H117" s="35"/>
      <c r="I117" s="187"/>
      <c r="J117" s="35"/>
      <c r="K117" s="35"/>
      <c r="L117" s="38"/>
      <c r="M117" s="212"/>
      <c r="N117" s="213"/>
      <c r="O117" s="214"/>
      <c r="P117" s="214"/>
      <c r="Q117" s="214"/>
      <c r="R117" s="214"/>
      <c r="S117" s="214"/>
      <c r="T117" s="215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275</v>
      </c>
      <c r="AU117" s="16" t="s">
        <v>82</v>
      </c>
    </row>
    <row r="118" spans="1:65" s="2" customFormat="1" ht="6.9" customHeight="1">
      <c r="A118" s="33"/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38"/>
      <c r="M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</sheetData>
  <sheetProtection algorithmName="SHA-512" hashValue="XMi0xkoeYFSXQL3OapSJ+7vf1N6P6nwEh0cnrdFQuet/wVMnhi846dz1XUlU+/AmGwbtgdwf3LNcohWSl2usZQ==" saltValue="wC90Pdddze03SD5+h1xlMiRAmg9sky793tSrf2PtVgrfj6rdlSY1RQRNsZGEn3THQVEU6IBNI8uFQLH6GK0EMA==" spinCount="100000" sheet="1" objects="1" scenarios="1" formatColumns="0" formatRows="0" autoFilter="0"/>
  <autoFilter ref="C81:K117" xr:uid="{00000000-0009-0000-0000-000002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216" customWidth="1"/>
    <col min="2" max="2" width="1.7109375" style="216" customWidth="1"/>
    <col min="3" max="4" width="5" style="216" customWidth="1"/>
    <col min="5" max="5" width="11.7109375" style="216" customWidth="1"/>
    <col min="6" max="6" width="9.140625" style="216" customWidth="1"/>
    <col min="7" max="7" width="5" style="216" customWidth="1"/>
    <col min="8" max="8" width="77.85546875" style="216" customWidth="1"/>
    <col min="9" max="10" width="20" style="216" customWidth="1"/>
    <col min="11" max="11" width="1.7109375" style="216" customWidth="1"/>
  </cols>
  <sheetData>
    <row r="1" spans="2:11" s="1" customFormat="1" ht="37.5" customHeight="1"/>
    <row r="2" spans="2:11" s="1" customFormat="1" ht="7.5" customHeight="1">
      <c r="B2" s="217"/>
      <c r="C2" s="218"/>
      <c r="D2" s="218"/>
      <c r="E2" s="218"/>
      <c r="F2" s="218"/>
      <c r="G2" s="218"/>
      <c r="H2" s="218"/>
      <c r="I2" s="218"/>
      <c r="J2" s="218"/>
      <c r="K2" s="219"/>
    </row>
    <row r="3" spans="2:11" s="14" customFormat="1" ht="45" customHeight="1">
      <c r="B3" s="220"/>
      <c r="C3" s="348" t="s">
        <v>710</v>
      </c>
      <c r="D3" s="348"/>
      <c r="E3" s="348"/>
      <c r="F3" s="348"/>
      <c r="G3" s="348"/>
      <c r="H3" s="348"/>
      <c r="I3" s="348"/>
      <c r="J3" s="348"/>
      <c r="K3" s="221"/>
    </row>
    <row r="4" spans="2:11" s="1" customFormat="1" ht="25.5" customHeight="1">
      <c r="B4" s="222"/>
      <c r="C4" s="349" t="s">
        <v>711</v>
      </c>
      <c r="D4" s="349"/>
      <c r="E4" s="349"/>
      <c r="F4" s="349"/>
      <c r="G4" s="349"/>
      <c r="H4" s="349"/>
      <c r="I4" s="349"/>
      <c r="J4" s="349"/>
      <c r="K4" s="223"/>
    </row>
    <row r="5" spans="2:11" s="1" customFormat="1" ht="5.25" customHeight="1">
      <c r="B5" s="222"/>
      <c r="C5" s="224"/>
      <c r="D5" s="224"/>
      <c r="E5" s="224"/>
      <c r="F5" s="224"/>
      <c r="G5" s="224"/>
      <c r="H5" s="224"/>
      <c r="I5" s="224"/>
      <c r="J5" s="224"/>
      <c r="K5" s="223"/>
    </row>
    <row r="6" spans="2:11" s="1" customFormat="1" ht="15" customHeight="1">
      <c r="B6" s="222"/>
      <c r="C6" s="347" t="s">
        <v>712</v>
      </c>
      <c r="D6" s="347"/>
      <c r="E6" s="347"/>
      <c r="F6" s="347"/>
      <c r="G6" s="347"/>
      <c r="H6" s="347"/>
      <c r="I6" s="347"/>
      <c r="J6" s="347"/>
      <c r="K6" s="223"/>
    </row>
    <row r="7" spans="2:11" s="1" customFormat="1" ht="15" customHeight="1">
      <c r="B7" s="226"/>
      <c r="C7" s="347" t="s">
        <v>713</v>
      </c>
      <c r="D7" s="347"/>
      <c r="E7" s="347"/>
      <c r="F7" s="347"/>
      <c r="G7" s="347"/>
      <c r="H7" s="347"/>
      <c r="I7" s="347"/>
      <c r="J7" s="347"/>
      <c r="K7" s="223"/>
    </row>
    <row r="8" spans="2:11" s="1" customFormat="1" ht="12.75" customHeight="1">
      <c r="B8" s="226"/>
      <c r="C8" s="225"/>
      <c r="D8" s="225"/>
      <c r="E8" s="225"/>
      <c r="F8" s="225"/>
      <c r="G8" s="225"/>
      <c r="H8" s="225"/>
      <c r="I8" s="225"/>
      <c r="J8" s="225"/>
      <c r="K8" s="223"/>
    </row>
    <row r="9" spans="2:11" s="1" customFormat="1" ht="15" customHeight="1">
      <c r="B9" s="226"/>
      <c r="C9" s="347" t="s">
        <v>714</v>
      </c>
      <c r="D9" s="347"/>
      <c r="E9" s="347"/>
      <c r="F9" s="347"/>
      <c r="G9" s="347"/>
      <c r="H9" s="347"/>
      <c r="I9" s="347"/>
      <c r="J9" s="347"/>
      <c r="K9" s="223"/>
    </row>
    <row r="10" spans="2:11" s="1" customFormat="1" ht="15" customHeight="1">
      <c r="B10" s="226"/>
      <c r="C10" s="225"/>
      <c r="D10" s="347" t="s">
        <v>715</v>
      </c>
      <c r="E10" s="347"/>
      <c r="F10" s="347"/>
      <c r="G10" s="347"/>
      <c r="H10" s="347"/>
      <c r="I10" s="347"/>
      <c r="J10" s="347"/>
      <c r="K10" s="223"/>
    </row>
    <row r="11" spans="2:11" s="1" customFormat="1" ht="15" customHeight="1">
      <c r="B11" s="226"/>
      <c r="C11" s="227"/>
      <c r="D11" s="347" t="s">
        <v>716</v>
      </c>
      <c r="E11" s="347"/>
      <c r="F11" s="347"/>
      <c r="G11" s="347"/>
      <c r="H11" s="347"/>
      <c r="I11" s="347"/>
      <c r="J11" s="347"/>
      <c r="K11" s="223"/>
    </row>
    <row r="12" spans="2:11" s="1" customFormat="1" ht="15" customHeight="1">
      <c r="B12" s="226"/>
      <c r="C12" s="227"/>
      <c r="D12" s="225"/>
      <c r="E12" s="225"/>
      <c r="F12" s="225"/>
      <c r="G12" s="225"/>
      <c r="H12" s="225"/>
      <c r="I12" s="225"/>
      <c r="J12" s="225"/>
      <c r="K12" s="223"/>
    </row>
    <row r="13" spans="2:11" s="1" customFormat="1" ht="15" customHeight="1">
      <c r="B13" s="226"/>
      <c r="C13" s="227"/>
      <c r="D13" s="228" t="s">
        <v>717</v>
      </c>
      <c r="E13" s="225"/>
      <c r="F13" s="225"/>
      <c r="G13" s="225"/>
      <c r="H13" s="225"/>
      <c r="I13" s="225"/>
      <c r="J13" s="225"/>
      <c r="K13" s="223"/>
    </row>
    <row r="14" spans="2:11" s="1" customFormat="1" ht="12.75" customHeight="1">
      <c r="B14" s="226"/>
      <c r="C14" s="227"/>
      <c r="D14" s="227"/>
      <c r="E14" s="227"/>
      <c r="F14" s="227"/>
      <c r="G14" s="227"/>
      <c r="H14" s="227"/>
      <c r="I14" s="227"/>
      <c r="J14" s="227"/>
      <c r="K14" s="223"/>
    </row>
    <row r="15" spans="2:11" s="1" customFormat="1" ht="15" customHeight="1">
      <c r="B15" s="226"/>
      <c r="C15" s="227"/>
      <c r="D15" s="347" t="s">
        <v>718</v>
      </c>
      <c r="E15" s="347"/>
      <c r="F15" s="347"/>
      <c r="G15" s="347"/>
      <c r="H15" s="347"/>
      <c r="I15" s="347"/>
      <c r="J15" s="347"/>
      <c r="K15" s="223"/>
    </row>
    <row r="16" spans="2:11" s="1" customFormat="1" ht="15" customHeight="1">
      <c r="B16" s="226"/>
      <c r="C16" s="227"/>
      <c r="D16" s="347" t="s">
        <v>719</v>
      </c>
      <c r="E16" s="347"/>
      <c r="F16" s="347"/>
      <c r="G16" s="347"/>
      <c r="H16" s="347"/>
      <c r="I16" s="347"/>
      <c r="J16" s="347"/>
      <c r="K16" s="223"/>
    </row>
    <row r="17" spans="2:11" s="1" customFormat="1" ht="15" customHeight="1">
      <c r="B17" s="226"/>
      <c r="C17" s="227"/>
      <c r="D17" s="347" t="s">
        <v>720</v>
      </c>
      <c r="E17" s="347"/>
      <c r="F17" s="347"/>
      <c r="G17" s="347"/>
      <c r="H17" s="347"/>
      <c r="I17" s="347"/>
      <c r="J17" s="347"/>
      <c r="K17" s="223"/>
    </row>
    <row r="18" spans="2:11" s="1" customFormat="1" ht="15" customHeight="1">
      <c r="B18" s="226"/>
      <c r="C18" s="227"/>
      <c r="D18" s="227"/>
      <c r="E18" s="229" t="s">
        <v>78</v>
      </c>
      <c r="F18" s="347" t="s">
        <v>721</v>
      </c>
      <c r="G18" s="347"/>
      <c r="H18" s="347"/>
      <c r="I18" s="347"/>
      <c r="J18" s="347"/>
      <c r="K18" s="223"/>
    </row>
    <row r="19" spans="2:11" s="1" customFormat="1" ht="15" customHeight="1">
      <c r="B19" s="226"/>
      <c r="C19" s="227"/>
      <c r="D19" s="227"/>
      <c r="E19" s="229" t="s">
        <v>722</v>
      </c>
      <c r="F19" s="347" t="s">
        <v>723</v>
      </c>
      <c r="G19" s="347"/>
      <c r="H19" s="347"/>
      <c r="I19" s="347"/>
      <c r="J19" s="347"/>
      <c r="K19" s="223"/>
    </row>
    <row r="20" spans="2:11" s="1" customFormat="1" ht="15" customHeight="1">
      <c r="B20" s="226"/>
      <c r="C20" s="227"/>
      <c r="D20" s="227"/>
      <c r="E20" s="229" t="s">
        <v>724</v>
      </c>
      <c r="F20" s="347" t="s">
        <v>725</v>
      </c>
      <c r="G20" s="347"/>
      <c r="H20" s="347"/>
      <c r="I20" s="347"/>
      <c r="J20" s="347"/>
      <c r="K20" s="223"/>
    </row>
    <row r="21" spans="2:11" s="1" customFormat="1" ht="15" customHeight="1">
      <c r="B21" s="226"/>
      <c r="C21" s="227"/>
      <c r="D21" s="227"/>
      <c r="E21" s="229" t="s">
        <v>83</v>
      </c>
      <c r="F21" s="347" t="s">
        <v>84</v>
      </c>
      <c r="G21" s="347"/>
      <c r="H21" s="347"/>
      <c r="I21" s="347"/>
      <c r="J21" s="347"/>
      <c r="K21" s="223"/>
    </row>
    <row r="22" spans="2:11" s="1" customFormat="1" ht="15" customHeight="1">
      <c r="B22" s="226"/>
      <c r="C22" s="227"/>
      <c r="D22" s="227"/>
      <c r="E22" s="229" t="s">
        <v>726</v>
      </c>
      <c r="F22" s="347" t="s">
        <v>727</v>
      </c>
      <c r="G22" s="347"/>
      <c r="H22" s="347"/>
      <c r="I22" s="347"/>
      <c r="J22" s="347"/>
      <c r="K22" s="223"/>
    </row>
    <row r="23" spans="2:11" s="1" customFormat="1" ht="15" customHeight="1">
      <c r="B23" s="226"/>
      <c r="C23" s="227"/>
      <c r="D23" s="227"/>
      <c r="E23" s="229" t="s">
        <v>728</v>
      </c>
      <c r="F23" s="347" t="s">
        <v>729</v>
      </c>
      <c r="G23" s="347"/>
      <c r="H23" s="347"/>
      <c r="I23" s="347"/>
      <c r="J23" s="347"/>
      <c r="K23" s="223"/>
    </row>
    <row r="24" spans="2:11" s="1" customFormat="1" ht="12.75" customHeight="1">
      <c r="B24" s="226"/>
      <c r="C24" s="227"/>
      <c r="D24" s="227"/>
      <c r="E24" s="227"/>
      <c r="F24" s="227"/>
      <c r="G24" s="227"/>
      <c r="H24" s="227"/>
      <c r="I24" s="227"/>
      <c r="J24" s="227"/>
      <c r="K24" s="223"/>
    </row>
    <row r="25" spans="2:11" s="1" customFormat="1" ht="15" customHeight="1">
      <c r="B25" s="226"/>
      <c r="C25" s="347" t="s">
        <v>730</v>
      </c>
      <c r="D25" s="347"/>
      <c r="E25" s="347"/>
      <c r="F25" s="347"/>
      <c r="G25" s="347"/>
      <c r="H25" s="347"/>
      <c r="I25" s="347"/>
      <c r="J25" s="347"/>
      <c r="K25" s="223"/>
    </row>
    <row r="26" spans="2:11" s="1" customFormat="1" ht="15" customHeight="1">
      <c r="B26" s="226"/>
      <c r="C26" s="347" t="s">
        <v>731</v>
      </c>
      <c r="D26" s="347"/>
      <c r="E26" s="347"/>
      <c r="F26" s="347"/>
      <c r="G26" s="347"/>
      <c r="H26" s="347"/>
      <c r="I26" s="347"/>
      <c r="J26" s="347"/>
      <c r="K26" s="223"/>
    </row>
    <row r="27" spans="2:11" s="1" customFormat="1" ht="15" customHeight="1">
      <c r="B27" s="226"/>
      <c r="C27" s="225"/>
      <c r="D27" s="347" t="s">
        <v>732</v>
      </c>
      <c r="E27" s="347"/>
      <c r="F27" s="347"/>
      <c r="G27" s="347"/>
      <c r="H27" s="347"/>
      <c r="I27" s="347"/>
      <c r="J27" s="347"/>
      <c r="K27" s="223"/>
    </row>
    <row r="28" spans="2:11" s="1" customFormat="1" ht="15" customHeight="1">
      <c r="B28" s="226"/>
      <c r="C28" s="227"/>
      <c r="D28" s="347" t="s">
        <v>733</v>
      </c>
      <c r="E28" s="347"/>
      <c r="F28" s="347"/>
      <c r="G28" s="347"/>
      <c r="H28" s="347"/>
      <c r="I28" s="347"/>
      <c r="J28" s="347"/>
      <c r="K28" s="223"/>
    </row>
    <row r="29" spans="2:11" s="1" customFormat="1" ht="12.75" customHeight="1">
      <c r="B29" s="226"/>
      <c r="C29" s="227"/>
      <c r="D29" s="227"/>
      <c r="E29" s="227"/>
      <c r="F29" s="227"/>
      <c r="G29" s="227"/>
      <c r="H29" s="227"/>
      <c r="I29" s="227"/>
      <c r="J29" s="227"/>
      <c r="K29" s="223"/>
    </row>
    <row r="30" spans="2:11" s="1" customFormat="1" ht="15" customHeight="1">
      <c r="B30" s="226"/>
      <c r="C30" s="227"/>
      <c r="D30" s="347" t="s">
        <v>734</v>
      </c>
      <c r="E30" s="347"/>
      <c r="F30" s="347"/>
      <c r="G30" s="347"/>
      <c r="H30" s="347"/>
      <c r="I30" s="347"/>
      <c r="J30" s="347"/>
      <c r="K30" s="223"/>
    </row>
    <row r="31" spans="2:11" s="1" customFormat="1" ht="15" customHeight="1">
      <c r="B31" s="226"/>
      <c r="C31" s="227"/>
      <c r="D31" s="347" t="s">
        <v>735</v>
      </c>
      <c r="E31" s="347"/>
      <c r="F31" s="347"/>
      <c r="G31" s="347"/>
      <c r="H31" s="347"/>
      <c r="I31" s="347"/>
      <c r="J31" s="347"/>
      <c r="K31" s="223"/>
    </row>
    <row r="32" spans="2:11" s="1" customFormat="1" ht="12.75" customHeight="1">
      <c r="B32" s="226"/>
      <c r="C32" s="227"/>
      <c r="D32" s="227"/>
      <c r="E32" s="227"/>
      <c r="F32" s="227"/>
      <c r="G32" s="227"/>
      <c r="H32" s="227"/>
      <c r="I32" s="227"/>
      <c r="J32" s="227"/>
      <c r="K32" s="223"/>
    </row>
    <row r="33" spans="2:11" s="1" customFormat="1" ht="15" customHeight="1">
      <c r="B33" s="226"/>
      <c r="C33" s="227"/>
      <c r="D33" s="347" t="s">
        <v>736</v>
      </c>
      <c r="E33" s="347"/>
      <c r="F33" s="347"/>
      <c r="G33" s="347"/>
      <c r="H33" s="347"/>
      <c r="I33" s="347"/>
      <c r="J33" s="347"/>
      <c r="K33" s="223"/>
    </row>
    <row r="34" spans="2:11" s="1" customFormat="1" ht="15" customHeight="1">
      <c r="B34" s="226"/>
      <c r="C34" s="227"/>
      <c r="D34" s="347" t="s">
        <v>737</v>
      </c>
      <c r="E34" s="347"/>
      <c r="F34" s="347"/>
      <c r="G34" s="347"/>
      <c r="H34" s="347"/>
      <c r="I34" s="347"/>
      <c r="J34" s="347"/>
      <c r="K34" s="223"/>
    </row>
    <row r="35" spans="2:11" s="1" customFormat="1" ht="15" customHeight="1">
      <c r="B35" s="226"/>
      <c r="C35" s="227"/>
      <c r="D35" s="347" t="s">
        <v>738</v>
      </c>
      <c r="E35" s="347"/>
      <c r="F35" s="347"/>
      <c r="G35" s="347"/>
      <c r="H35" s="347"/>
      <c r="I35" s="347"/>
      <c r="J35" s="347"/>
      <c r="K35" s="223"/>
    </row>
    <row r="36" spans="2:11" s="1" customFormat="1" ht="15" customHeight="1">
      <c r="B36" s="226"/>
      <c r="C36" s="227"/>
      <c r="D36" s="225"/>
      <c r="E36" s="228" t="s">
        <v>104</v>
      </c>
      <c r="F36" s="225"/>
      <c r="G36" s="347" t="s">
        <v>739</v>
      </c>
      <c r="H36" s="347"/>
      <c r="I36" s="347"/>
      <c r="J36" s="347"/>
      <c r="K36" s="223"/>
    </row>
    <row r="37" spans="2:11" s="1" customFormat="1" ht="30.75" customHeight="1">
      <c r="B37" s="226"/>
      <c r="C37" s="227"/>
      <c r="D37" s="225"/>
      <c r="E37" s="228" t="s">
        <v>740</v>
      </c>
      <c r="F37" s="225"/>
      <c r="G37" s="347" t="s">
        <v>741</v>
      </c>
      <c r="H37" s="347"/>
      <c r="I37" s="347"/>
      <c r="J37" s="347"/>
      <c r="K37" s="223"/>
    </row>
    <row r="38" spans="2:11" s="1" customFormat="1" ht="15" customHeight="1">
      <c r="B38" s="226"/>
      <c r="C38" s="227"/>
      <c r="D38" s="225"/>
      <c r="E38" s="228" t="s">
        <v>52</v>
      </c>
      <c r="F38" s="225"/>
      <c r="G38" s="347" t="s">
        <v>742</v>
      </c>
      <c r="H38" s="347"/>
      <c r="I38" s="347"/>
      <c r="J38" s="347"/>
      <c r="K38" s="223"/>
    </row>
    <row r="39" spans="2:11" s="1" customFormat="1" ht="15" customHeight="1">
      <c r="B39" s="226"/>
      <c r="C39" s="227"/>
      <c r="D39" s="225"/>
      <c r="E39" s="228" t="s">
        <v>53</v>
      </c>
      <c r="F39" s="225"/>
      <c r="G39" s="347" t="s">
        <v>743</v>
      </c>
      <c r="H39" s="347"/>
      <c r="I39" s="347"/>
      <c r="J39" s="347"/>
      <c r="K39" s="223"/>
    </row>
    <row r="40" spans="2:11" s="1" customFormat="1" ht="15" customHeight="1">
      <c r="B40" s="226"/>
      <c r="C40" s="227"/>
      <c r="D40" s="225"/>
      <c r="E40" s="228" t="s">
        <v>105</v>
      </c>
      <c r="F40" s="225"/>
      <c r="G40" s="347" t="s">
        <v>744</v>
      </c>
      <c r="H40" s="347"/>
      <c r="I40" s="347"/>
      <c r="J40" s="347"/>
      <c r="K40" s="223"/>
    </row>
    <row r="41" spans="2:11" s="1" customFormat="1" ht="15" customHeight="1">
      <c r="B41" s="226"/>
      <c r="C41" s="227"/>
      <c r="D41" s="225"/>
      <c r="E41" s="228" t="s">
        <v>106</v>
      </c>
      <c r="F41" s="225"/>
      <c r="G41" s="347" t="s">
        <v>745</v>
      </c>
      <c r="H41" s="347"/>
      <c r="I41" s="347"/>
      <c r="J41" s="347"/>
      <c r="K41" s="223"/>
    </row>
    <row r="42" spans="2:11" s="1" customFormat="1" ht="15" customHeight="1">
      <c r="B42" s="226"/>
      <c r="C42" s="227"/>
      <c r="D42" s="225"/>
      <c r="E42" s="228" t="s">
        <v>746</v>
      </c>
      <c r="F42" s="225"/>
      <c r="G42" s="347" t="s">
        <v>747</v>
      </c>
      <c r="H42" s="347"/>
      <c r="I42" s="347"/>
      <c r="J42" s="347"/>
      <c r="K42" s="223"/>
    </row>
    <row r="43" spans="2:11" s="1" customFormat="1" ht="15" customHeight="1">
      <c r="B43" s="226"/>
      <c r="C43" s="227"/>
      <c r="D43" s="225"/>
      <c r="E43" s="228"/>
      <c r="F43" s="225"/>
      <c r="G43" s="347" t="s">
        <v>748</v>
      </c>
      <c r="H43" s="347"/>
      <c r="I43" s="347"/>
      <c r="J43" s="347"/>
      <c r="K43" s="223"/>
    </row>
    <row r="44" spans="2:11" s="1" customFormat="1" ht="15" customHeight="1">
      <c r="B44" s="226"/>
      <c r="C44" s="227"/>
      <c r="D44" s="225"/>
      <c r="E44" s="228" t="s">
        <v>749</v>
      </c>
      <c r="F44" s="225"/>
      <c r="G44" s="347" t="s">
        <v>750</v>
      </c>
      <c r="H44" s="347"/>
      <c r="I44" s="347"/>
      <c r="J44" s="347"/>
      <c r="K44" s="223"/>
    </row>
    <row r="45" spans="2:11" s="1" customFormat="1" ht="15" customHeight="1">
      <c r="B45" s="226"/>
      <c r="C45" s="227"/>
      <c r="D45" s="225"/>
      <c r="E45" s="228" t="s">
        <v>108</v>
      </c>
      <c r="F45" s="225"/>
      <c r="G45" s="347" t="s">
        <v>751</v>
      </c>
      <c r="H45" s="347"/>
      <c r="I45" s="347"/>
      <c r="J45" s="347"/>
      <c r="K45" s="223"/>
    </row>
    <row r="46" spans="2:11" s="1" customFormat="1" ht="12.75" customHeight="1">
      <c r="B46" s="226"/>
      <c r="C46" s="227"/>
      <c r="D46" s="225"/>
      <c r="E46" s="225"/>
      <c r="F46" s="225"/>
      <c r="G46" s="225"/>
      <c r="H46" s="225"/>
      <c r="I46" s="225"/>
      <c r="J46" s="225"/>
      <c r="K46" s="223"/>
    </row>
    <row r="47" spans="2:11" s="1" customFormat="1" ht="15" customHeight="1">
      <c r="B47" s="226"/>
      <c r="C47" s="227"/>
      <c r="D47" s="347" t="s">
        <v>752</v>
      </c>
      <c r="E47" s="347"/>
      <c r="F47" s="347"/>
      <c r="G47" s="347"/>
      <c r="H47" s="347"/>
      <c r="I47" s="347"/>
      <c r="J47" s="347"/>
      <c r="K47" s="223"/>
    </row>
    <row r="48" spans="2:11" s="1" customFormat="1" ht="15" customHeight="1">
      <c r="B48" s="226"/>
      <c r="C48" s="227"/>
      <c r="D48" s="227"/>
      <c r="E48" s="347" t="s">
        <v>753</v>
      </c>
      <c r="F48" s="347"/>
      <c r="G48" s="347"/>
      <c r="H48" s="347"/>
      <c r="I48" s="347"/>
      <c r="J48" s="347"/>
      <c r="K48" s="223"/>
    </row>
    <row r="49" spans="2:11" s="1" customFormat="1" ht="15" customHeight="1">
      <c r="B49" s="226"/>
      <c r="C49" s="227"/>
      <c r="D49" s="227"/>
      <c r="E49" s="347" t="s">
        <v>754</v>
      </c>
      <c r="F49" s="347"/>
      <c r="G49" s="347"/>
      <c r="H49" s="347"/>
      <c r="I49" s="347"/>
      <c r="J49" s="347"/>
      <c r="K49" s="223"/>
    </row>
    <row r="50" spans="2:11" s="1" customFormat="1" ht="15" customHeight="1">
      <c r="B50" s="226"/>
      <c r="C50" s="227"/>
      <c r="D50" s="227"/>
      <c r="E50" s="347" t="s">
        <v>755</v>
      </c>
      <c r="F50" s="347"/>
      <c r="G50" s="347"/>
      <c r="H50" s="347"/>
      <c r="I50" s="347"/>
      <c r="J50" s="347"/>
      <c r="K50" s="223"/>
    </row>
    <row r="51" spans="2:11" s="1" customFormat="1" ht="15" customHeight="1">
      <c r="B51" s="226"/>
      <c r="C51" s="227"/>
      <c r="D51" s="347" t="s">
        <v>756</v>
      </c>
      <c r="E51" s="347"/>
      <c r="F51" s="347"/>
      <c r="G51" s="347"/>
      <c r="H51" s="347"/>
      <c r="I51" s="347"/>
      <c r="J51" s="347"/>
      <c r="K51" s="223"/>
    </row>
    <row r="52" spans="2:11" s="1" customFormat="1" ht="25.5" customHeight="1">
      <c r="B52" s="222"/>
      <c r="C52" s="349" t="s">
        <v>757</v>
      </c>
      <c r="D52" s="349"/>
      <c r="E52" s="349"/>
      <c r="F52" s="349"/>
      <c r="G52" s="349"/>
      <c r="H52" s="349"/>
      <c r="I52" s="349"/>
      <c r="J52" s="349"/>
      <c r="K52" s="223"/>
    </row>
    <row r="53" spans="2:11" s="1" customFormat="1" ht="5.25" customHeight="1">
      <c r="B53" s="222"/>
      <c r="C53" s="224"/>
      <c r="D53" s="224"/>
      <c r="E53" s="224"/>
      <c r="F53" s="224"/>
      <c r="G53" s="224"/>
      <c r="H53" s="224"/>
      <c r="I53" s="224"/>
      <c r="J53" s="224"/>
      <c r="K53" s="223"/>
    </row>
    <row r="54" spans="2:11" s="1" customFormat="1" ht="15" customHeight="1">
      <c r="B54" s="222"/>
      <c r="C54" s="347" t="s">
        <v>758</v>
      </c>
      <c r="D54" s="347"/>
      <c r="E54" s="347"/>
      <c r="F54" s="347"/>
      <c r="G54" s="347"/>
      <c r="H54" s="347"/>
      <c r="I54" s="347"/>
      <c r="J54" s="347"/>
      <c r="K54" s="223"/>
    </row>
    <row r="55" spans="2:11" s="1" customFormat="1" ht="15" customHeight="1">
      <c r="B55" s="222"/>
      <c r="C55" s="347" t="s">
        <v>759</v>
      </c>
      <c r="D55" s="347"/>
      <c r="E55" s="347"/>
      <c r="F55" s="347"/>
      <c r="G55" s="347"/>
      <c r="H55" s="347"/>
      <c r="I55" s="347"/>
      <c r="J55" s="347"/>
      <c r="K55" s="223"/>
    </row>
    <row r="56" spans="2:11" s="1" customFormat="1" ht="12.75" customHeight="1">
      <c r="B56" s="222"/>
      <c r="C56" s="225"/>
      <c r="D56" s="225"/>
      <c r="E56" s="225"/>
      <c r="F56" s="225"/>
      <c r="G56" s="225"/>
      <c r="H56" s="225"/>
      <c r="I56" s="225"/>
      <c r="J56" s="225"/>
      <c r="K56" s="223"/>
    </row>
    <row r="57" spans="2:11" s="1" customFormat="1" ht="15" customHeight="1">
      <c r="B57" s="222"/>
      <c r="C57" s="347" t="s">
        <v>760</v>
      </c>
      <c r="D57" s="347"/>
      <c r="E57" s="347"/>
      <c r="F57" s="347"/>
      <c r="G57" s="347"/>
      <c r="H57" s="347"/>
      <c r="I57" s="347"/>
      <c r="J57" s="347"/>
      <c r="K57" s="223"/>
    </row>
    <row r="58" spans="2:11" s="1" customFormat="1" ht="15" customHeight="1">
      <c r="B58" s="222"/>
      <c r="C58" s="227"/>
      <c r="D58" s="347" t="s">
        <v>761</v>
      </c>
      <c r="E58" s="347"/>
      <c r="F58" s="347"/>
      <c r="G58" s="347"/>
      <c r="H58" s="347"/>
      <c r="I58" s="347"/>
      <c r="J58" s="347"/>
      <c r="K58" s="223"/>
    </row>
    <row r="59" spans="2:11" s="1" customFormat="1" ht="15" customHeight="1">
      <c r="B59" s="222"/>
      <c r="C59" s="227"/>
      <c r="D59" s="347" t="s">
        <v>762</v>
      </c>
      <c r="E59" s="347"/>
      <c r="F59" s="347"/>
      <c r="G59" s="347"/>
      <c r="H59" s="347"/>
      <c r="I59" s="347"/>
      <c r="J59" s="347"/>
      <c r="K59" s="223"/>
    </row>
    <row r="60" spans="2:11" s="1" customFormat="1" ht="15" customHeight="1">
      <c r="B60" s="222"/>
      <c r="C60" s="227"/>
      <c r="D60" s="347" t="s">
        <v>763</v>
      </c>
      <c r="E60" s="347"/>
      <c r="F60" s="347"/>
      <c r="G60" s="347"/>
      <c r="H60" s="347"/>
      <c r="I60" s="347"/>
      <c r="J60" s="347"/>
      <c r="K60" s="223"/>
    </row>
    <row r="61" spans="2:11" s="1" customFormat="1" ht="15" customHeight="1">
      <c r="B61" s="222"/>
      <c r="C61" s="227"/>
      <c r="D61" s="347" t="s">
        <v>764</v>
      </c>
      <c r="E61" s="347"/>
      <c r="F61" s="347"/>
      <c r="G61" s="347"/>
      <c r="H61" s="347"/>
      <c r="I61" s="347"/>
      <c r="J61" s="347"/>
      <c r="K61" s="223"/>
    </row>
    <row r="62" spans="2:11" s="1" customFormat="1" ht="15" customHeight="1">
      <c r="B62" s="222"/>
      <c r="C62" s="227"/>
      <c r="D62" s="351" t="s">
        <v>765</v>
      </c>
      <c r="E62" s="351"/>
      <c r="F62" s="351"/>
      <c r="G62" s="351"/>
      <c r="H62" s="351"/>
      <c r="I62" s="351"/>
      <c r="J62" s="351"/>
      <c r="K62" s="223"/>
    </row>
    <row r="63" spans="2:11" s="1" customFormat="1" ht="15" customHeight="1">
      <c r="B63" s="222"/>
      <c r="C63" s="227"/>
      <c r="D63" s="347" t="s">
        <v>766</v>
      </c>
      <c r="E63" s="347"/>
      <c r="F63" s="347"/>
      <c r="G63" s="347"/>
      <c r="H63" s="347"/>
      <c r="I63" s="347"/>
      <c r="J63" s="347"/>
      <c r="K63" s="223"/>
    </row>
    <row r="64" spans="2:11" s="1" customFormat="1" ht="12.75" customHeight="1">
      <c r="B64" s="222"/>
      <c r="C64" s="227"/>
      <c r="D64" s="227"/>
      <c r="E64" s="230"/>
      <c r="F64" s="227"/>
      <c r="G64" s="227"/>
      <c r="H64" s="227"/>
      <c r="I64" s="227"/>
      <c r="J64" s="227"/>
      <c r="K64" s="223"/>
    </row>
    <row r="65" spans="2:11" s="1" customFormat="1" ht="15" customHeight="1">
      <c r="B65" s="222"/>
      <c r="C65" s="227"/>
      <c r="D65" s="347" t="s">
        <v>767</v>
      </c>
      <c r="E65" s="347"/>
      <c r="F65" s="347"/>
      <c r="G65" s="347"/>
      <c r="H65" s="347"/>
      <c r="I65" s="347"/>
      <c r="J65" s="347"/>
      <c r="K65" s="223"/>
    </row>
    <row r="66" spans="2:11" s="1" customFormat="1" ht="15" customHeight="1">
      <c r="B66" s="222"/>
      <c r="C66" s="227"/>
      <c r="D66" s="351" t="s">
        <v>768</v>
      </c>
      <c r="E66" s="351"/>
      <c r="F66" s="351"/>
      <c r="G66" s="351"/>
      <c r="H66" s="351"/>
      <c r="I66" s="351"/>
      <c r="J66" s="351"/>
      <c r="K66" s="223"/>
    </row>
    <row r="67" spans="2:11" s="1" customFormat="1" ht="15" customHeight="1">
      <c r="B67" s="222"/>
      <c r="C67" s="227"/>
      <c r="D67" s="347" t="s">
        <v>769</v>
      </c>
      <c r="E67" s="347"/>
      <c r="F67" s="347"/>
      <c r="G67" s="347"/>
      <c r="H67" s="347"/>
      <c r="I67" s="347"/>
      <c r="J67" s="347"/>
      <c r="K67" s="223"/>
    </row>
    <row r="68" spans="2:11" s="1" customFormat="1" ht="15" customHeight="1">
      <c r="B68" s="222"/>
      <c r="C68" s="227"/>
      <c r="D68" s="347" t="s">
        <v>770</v>
      </c>
      <c r="E68" s="347"/>
      <c r="F68" s="347"/>
      <c r="G68" s="347"/>
      <c r="H68" s="347"/>
      <c r="I68" s="347"/>
      <c r="J68" s="347"/>
      <c r="K68" s="223"/>
    </row>
    <row r="69" spans="2:11" s="1" customFormat="1" ht="15" customHeight="1">
      <c r="B69" s="222"/>
      <c r="C69" s="227"/>
      <c r="D69" s="347" t="s">
        <v>771</v>
      </c>
      <c r="E69" s="347"/>
      <c r="F69" s="347"/>
      <c r="G69" s="347"/>
      <c r="H69" s="347"/>
      <c r="I69" s="347"/>
      <c r="J69" s="347"/>
      <c r="K69" s="223"/>
    </row>
    <row r="70" spans="2:11" s="1" customFormat="1" ht="15" customHeight="1">
      <c r="B70" s="222"/>
      <c r="C70" s="227"/>
      <c r="D70" s="347" t="s">
        <v>772</v>
      </c>
      <c r="E70" s="347"/>
      <c r="F70" s="347"/>
      <c r="G70" s="347"/>
      <c r="H70" s="347"/>
      <c r="I70" s="347"/>
      <c r="J70" s="347"/>
      <c r="K70" s="223"/>
    </row>
    <row r="71" spans="2:11" s="1" customFormat="1" ht="12.75" customHeight="1">
      <c r="B71" s="231"/>
      <c r="C71" s="232"/>
      <c r="D71" s="232"/>
      <c r="E71" s="232"/>
      <c r="F71" s="232"/>
      <c r="G71" s="232"/>
      <c r="H71" s="232"/>
      <c r="I71" s="232"/>
      <c r="J71" s="232"/>
      <c r="K71" s="233"/>
    </row>
    <row r="72" spans="2:11" s="1" customFormat="1" ht="18.75" customHeight="1">
      <c r="B72" s="234"/>
      <c r="C72" s="234"/>
      <c r="D72" s="234"/>
      <c r="E72" s="234"/>
      <c r="F72" s="234"/>
      <c r="G72" s="234"/>
      <c r="H72" s="234"/>
      <c r="I72" s="234"/>
      <c r="J72" s="234"/>
      <c r="K72" s="235"/>
    </row>
    <row r="73" spans="2:11" s="1" customFormat="1" ht="18.75" customHeight="1">
      <c r="B73" s="235"/>
      <c r="C73" s="235"/>
      <c r="D73" s="235"/>
      <c r="E73" s="235"/>
      <c r="F73" s="235"/>
      <c r="G73" s="235"/>
      <c r="H73" s="235"/>
      <c r="I73" s="235"/>
      <c r="J73" s="235"/>
      <c r="K73" s="235"/>
    </row>
    <row r="74" spans="2:11" s="1" customFormat="1" ht="7.5" customHeight="1">
      <c r="B74" s="236"/>
      <c r="C74" s="237"/>
      <c r="D74" s="237"/>
      <c r="E74" s="237"/>
      <c r="F74" s="237"/>
      <c r="G74" s="237"/>
      <c r="H74" s="237"/>
      <c r="I74" s="237"/>
      <c r="J74" s="237"/>
      <c r="K74" s="238"/>
    </row>
    <row r="75" spans="2:11" s="1" customFormat="1" ht="45" customHeight="1">
      <c r="B75" s="239"/>
      <c r="C75" s="350" t="s">
        <v>773</v>
      </c>
      <c r="D75" s="350"/>
      <c r="E75" s="350"/>
      <c r="F75" s="350"/>
      <c r="G75" s="350"/>
      <c r="H75" s="350"/>
      <c r="I75" s="350"/>
      <c r="J75" s="350"/>
      <c r="K75" s="240"/>
    </row>
    <row r="76" spans="2:11" s="1" customFormat="1" ht="17.25" customHeight="1">
      <c r="B76" s="239"/>
      <c r="C76" s="241" t="s">
        <v>774</v>
      </c>
      <c r="D76" s="241"/>
      <c r="E76" s="241"/>
      <c r="F76" s="241" t="s">
        <v>775</v>
      </c>
      <c r="G76" s="242"/>
      <c r="H76" s="241" t="s">
        <v>53</v>
      </c>
      <c r="I76" s="241" t="s">
        <v>56</v>
      </c>
      <c r="J76" s="241" t="s">
        <v>776</v>
      </c>
      <c r="K76" s="240"/>
    </row>
    <row r="77" spans="2:11" s="1" customFormat="1" ht="17.25" customHeight="1">
      <c r="B77" s="239"/>
      <c r="C77" s="243" t="s">
        <v>777</v>
      </c>
      <c r="D77" s="243"/>
      <c r="E77" s="243"/>
      <c r="F77" s="244" t="s">
        <v>778</v>
      </c>
      <c r="G77" s="245"/>
      <c r="H77" s="243"/>
      <c r="I77" s="243"/>
      <c r="J77" s="243" t="s">
        <v>779</v>
      </c>
      <c r="K77" s="240"/>
    </row>
    <row r="78" spans="2:11" s="1" customFormat="1" ht="5.25" customHeight="1">
      <c r="B78" s="239"/>
      <c r="C78" s="246"/>
      <c r="D78" s="246"/>
      <c r="E78" s="246"/>
      <c r="F78" s="246"/>
      <c r="G78" s="247"/>
      <c r="H78" s="246"/>
      <c r="I78" s="246"/>
      <c r="J78" s="246"/>
      <c r="K78" s="240"/>
    </row>
    <row r="79" spans="2:11" s="1" customFormat="1" ht="15" customHeight="1">
      <c r="B79" s="239"/>
      <c r="C79" s="228" t="s">
        <v>52</v>
      </c>
      <c r="D79" s="248"/>
      <c r="E79" s="248"/>
      <c r="F79" s="249" t="s">
        <v>780</v>
      </c>
      <c r="G79" s="250"/>
      <c r="H79" s="228" t="s">
        <v>781</v>
      </c>
      <c r="I79" s="228" t="s">
        <v>782</v>
      </c>
      <c r="J79" s="228">
        <v>20</v>
      </c>
      <c r="K79" s="240"/>
    </row>
    <row r="80" spans="2:11" s="1" customFormat="1" ht="15" customHeight="1">
      <c r="B80" s="239"/>
      <c r="C80" s="228" t="s">
        <v>783</v>
      </c>
      <c r="D80" s="228"/>
      <c r="E80" s="228"/>
      <c r="F80" s="249" t="s">
        <v>780</v>
      </c>
      <c r="G80" s="250"/>
      <c r="H80" s="228" t="s">
        <v>784</v>
      </c>
      <c r="I80" s="228" t="s">
        <v>782</v>
      </c>
      <c r="J80" s="228">
        <v>120</v>
      </c>
      <c r="K80" s="240"/>
    </row>
    <row r="81" spans="2:11" s="1" customFormat="1" ht="15" customHeight="1">
      <c r="B81" s="251"/>
      <c r="C81" s="228" t="s">
        <v>785</v>
      </c>
      <c r="D81" s="228"/>
      <c r="E81" s="228"/>
      <c r="F81" s="249" t="s">
        <v>786</v>
      </c>
      <c r="G81" s="250"/>
      <c r="H81" s="228" t="s">
        <v>787</v>
      </c>
      <c r="I81" s="228" t="s">
        <v>782</v>
      </c>
      <c r="J81" s="228">
        <v>50</v>
      </c>
      <c r="K81" s="240"/>
    </row>
    <row r="82" spans="2:11" s="1" customFormat="1" ht="15" customHeight="1">
      <c r="B82" s="251"/>
      <c r="C82" s="228" t="s">
        <v>788</v>
      </c>
      <c r="D82" s="228"/>
      <c r="E82" s="228"/>
      <c r="F82" s="249" t="s">
        <v>780</v>
      </c>
      <c r="G82" s="250"/>
      <c r="H82" s="228" t="s">
        <v>789</v>
      </c>
      <c r="I82" s="228" t="s">
        <v>790</v>
      </c>
      <c r="J82" s="228"/>
      <c r="K82" s="240"/>
    </row>
    <row r="83" spans="2:11" s="1" customFormat="1" ht="15" customHeight="1">
      <c r="B83" s="251"/>
      <c r="C83" s="252" t="s">
        <v>791</v>
      </c>
      <c r="D83" s="252"/>
      <c r="E83" s="252"/>
      <c r="F83" s="253" t="s">
        <v>786</v>
      </c>
      <c r="G83" s="252"/>
      <c r="H83" s="252" t="s">
        <v>792</v>
      </c>
      <c r="I83" s="252" t="s">
        <v>782</v>
      </c>
      <c r="J83" s="252">
        <v>15</v>
      </c>
      <c r="K83" s="240"/>
    </row>
    <row r="84" spans="2:11" s="1" customFormat="1" ht="15" customHeight="1">
      <c r="B84" s="251"/>
      <c r="C84" s="252" t="s">
        <v>793</v>
      </c>
      <c r="D84" s="252"/>
      <c r="E84" s="252"/>
      <c r="F84" s="253" t="s">
        <v>786</v>
      </c>
      <c r="G84" s="252"/>
      <c r="H84" s="252" t="s">
        <v>794</v>
      </c>
      <c r="I84" s="252" t="s">
        <v>782</v>
      </c>
      <c r="J84" s="252">
        <v>15</v>
      </c>
      <c r="K84" s="240"/>
    </row>
    <row r="85" spans="2:11" s="1" customFormat="1" ht="15" customHeight="1">
      <c r="B85" s="251"/>
      <c r="C85" s="252" t="s">
        <v>795</v>
      </c>
      <c r="D85" s="252"/>
      <c r="E85" s="252"/>
      <c r="F85" s="253" t="s">
        <v>786</v>
      </c>
      <c r="G85" s="252"/>
      <c r="H85" s="252" t="s">
        <v>796</v>
      </c>
      <c r="I85" s="252" t="s">
        <v>782</v>
      </c>
      <c r="J85" s="252">
        <v>20</v>
      </c>
      <c r="K85" s="240"/>
    </row>
    <row r="86" spans="2:11" s="1" customFormat="1" ht="15" customHeight="1">
      <c r="B86" s="251"/>
      <c r="C86" s="252" t="s">
        <v>797</v>
      </c>
      <c r="D86" s="252"/>
      <c r="E86" s="252"/>
      <c r="F86" s="253" t="s">
        <v>786</v>
      </c>
      <c r="G86" s="252"/>
      <c r="H86" s="252" t="s">
        <v>798</v>
      </c>
      <c r="I86" s="252" t="s">
        <v>782</v>
      </c>
      <c r="J86" s="252">
        <v>20</v>
      </c>
      <c r="K86" s="240"/>
    </row>
    <row r="87" spans="2:11" s="1" customFormat="1" ht="15" customHeight="1">
      <c r="B87" s="251"/>
      <c r="C87" s="228" t="s">
        <v>799</v>
      </c>
      <c r="D87" s="228"/>
      <c r="E87" s="228"/>
      <c r="F87" s="249" t="s">
        <v>786</v>
      </c>
      <c r="G87" s="250"/>
      <c r="H87" s="228" t="s">
        <v>800</v>
      </c>
      <c r="I87" s="228" t="s">
        <v>782</v>
      </c>
      <c r="J87" s="228">
        <v>50</v>
      </c>
      <c r="K87" s="240"/>
    </row>
    <row r="88" spans="2:11" s="1" customFormat="1" ht="15" customHeight="1">
      <c r="B88" s="251"/>
      <c r="C88" s="228" t="s">
        <v>801</v>
      </c>
      <c r="D88" s="228"/>
      <c r="E88" s="228"/>
      <c r="F88" s="249" t="s">
        <v>786</v>
      </c>
      <c r="G88" s="250"/>
      <c r="H88" s="228" t="s">
        <v>802</v>
      </c>
      <c r="I88" s="228" t="s">
        <v>782</v>
      </c>
      <c r="J88" s="228">
        <v>20</v>
      </c>
      <c r="K88" s="240"/>
    </row>
    <row r="89" spans="2:11" s="1" customFormat="1" ht="15" customHeight="1">
      <c r="B89" s="251"/>
      <c r="C89" s="228" t="s">
        <v>803</v>
      </c>
      <c r="D89" s="228"/>
      <c r="E89" s="228"/>
      <c r="F89" s="249" t="s">
        <v>786</v>
      </c>
      <c r="G89" s="250"/>
      <c r="H89" s="228" t="s">
        <v>804</v>
      </c>
      <c r="I89" s="228" t="s">
        <v>782</v>
      </c>
      <c r="J89" s="228">
        <v>20</v>
      </c>
      <c r="K89" s="240"/>
    </row>
    <row r="90" spans="2:11" s="1" customFormat="1" ht="15" customHeight="1">
      <c r="B90" s="251"/>
      <c r="C90" s="228" t="s">
        <v>805</v>
      </c>
      <c r="D90" s="228"/>
      <c r="E90" s="228"/>
      <c r="F90" s="249" t="s">
        <v>786</v>
      </c>
      <c r="G90" s="250"/>
      <c r="H90" s="228" t="s">
        <v>806</v>
      </c>
      <c r="I90" s="228" t="s">
        <v>782</v>
      </c>
      <c r="J90" s="228">
        <v>50</v>
      </c>
      <c r="K90" s="240"/>
    </row>
    <row r="91" spans="2:11" s="1" customFormat="1" ht="15" customHeight="1">
      <c r="B91" s="251"/>
      <c r="C91" s="228" t="s">
        <v>807</v>
      </c>
      <c r="D91" s="228"/>
      <c r="E91" s="228"/>
      <c r="F91" s="249" t="s">
        <v>786</v>
      </c>
      <c r="G91" s="250"/>
      <c r="H91" s="228" t="s">
        <v>807</v>
      </c>
      <c r="I91" s="228" t="s">
        <v>782</v>
      </c>
      <c r="J91" s="228">
        <v>50</v>
      </c>
      <c r="K91" s="240"/>
    </row>
    <row r="92" spans="2:11" s="1" customFormat="1" ht="15" customHeight="1">
      <c r="B92" s="251"/>
      <c r="C92" s="228" t="s">
        <v>808</v>
      </c>
      <c r="D92" s="228"/>
      <c r="E92" s="228"/>
      <c r="F92" s="249" t="s">
        <v>786</v>
      </c>
      <c r="G92" s="250"/>
      <c r="H92" s="228" t="s">
        <v>809</v>
      </c>
      <c r="I92" s="228" t="s">
        <v>782</v>
      </c>
      <c r="J92" s="228">
        <v>255</v>
      </c>
      <c r="K92" s="240"/>
    </row>
    <row r="93" spans="2:11" s="1" customFormat="1" ht="15" customHeight="1">
      <c r="B93" s="251"/>
      <c r="C93" s="228" t="s">
        <v>810</v>
      </c>
      <c r="D93" s="228"/>
      <c r="E93" s="228"/>
      <c r="F93" s="249" t="s">
        <v>780</v>
      </c>
      <c r="G93" s="250"/>
      <c r="H93" s="228" t="s">
        <v>811</v>
      </c>
      <c r="I93" s="228" t="s">
        <v>812</v>
      </c>
      <c r="J93" s="228"/>
      <c r="K93" s="240"/>
    </row>
    <row r="94" spans="2:11" s="1" customFormat="1" ht="15" customHeight="1">
      <c r="B94" s="251"/>
      <c r="C94" s="228" t="s">
        <v>813</v>
      </c>
      <c r="D94" s="228"/>
      <c r="E94" s="228"/>
      <c r="F94" s="249" t="s">
        <v>780</v>
      </c>
      <c r="G94" s="250"/>
      <c r="H94" s="228" t="s">
        <v>814</v>
      </c>
      <c r="I94" s="228" t="s">
        <v>815</v>
      </c>
      <c r="J94" s="228"/>
      <c r="K94" s="240"/>
    </row>
    <row r="95" spans="2:11" s="1" customFormat="1" ht="15" customHeight="1">
      <c r="B95" s="251"/>
      <c r="C95" s="228" t="s">
        <v>816</v>
      </c>
      <c r="D95" s="228"/>
      <c r="E95" s="228"/>
      <c r="F95" s="249" t="s">
        <v>780</v>
      </c>
      <c r="G95" s="250"/>
      <c r="H95" s="228" t="s">
        <v>816</v>
      </c>
      <c r="I95" s="228" t="s">
        <v>815</v>
      </c>
      <c r="J95" s="228"/>
      <c r="K95" s="240"/>
    </row>
    <row r="96" spans="2:11" s="1" customFormat="1" ht="15" customHeight="1">
      <c r="B96" s="251"/>
      <c r="C96" s="228" t="s">
        <v>37</v>
      </c>
      <c r="D96" s="228"/>
      <c r="E96" s="228"/>
      <c r="F96" s="249" t="s">
        <v>780</v>
      </c>
      <c r="G96" s="250"/>
      <c r="H96" s="228" t="s">
        <v>817</v>
      </c>
      <c r="I96" s="228" t="s">
        <v>815</v>
      </c>
      <c r="J96" s="228"/>
      <c r="K96" s="240"/>
    </row>
    <row r="97" spans="2:11" s="1" customFormat="1" ht="15" customHeight="1">
      <c r="B97" s="251"/>
      <c r="C97" s="228" t="s">
        <v>47</v>
      </c>
      <c r="D97" s="228"/>
      <c r="E97" s="228"/>
      <c r="F97" s="249" t="s">
        <v>780</v>
      </c>
      <c r="G97" s="250"/>
      <c r="H97" s="228" t="s">
        <v>818</v>
      </c>
      <c r="I97" s="228" t="s">
        <v>815</v>
      </c>
      <c r="J97" s="228"/>
      <c r="K97" s="240"/>
    </row>
    <row r="98" spans="2:11" s="1" customFormat="1" ht="15" customHeight="1">
      <c r="B98" s="254"/>
      <c r="C98" s="255"/>
      <c r="D98" s="255"/>
      <c r="E98" s="255"/>
      <c r="F98" s="255"/>
      <c r="G98" s="255"/>
      <c r="H98" s="255"/>
      <c r="I98" s="255"/>
      <c r="J98" s="255"/>
      <c r="K98" s="256"/>
    </row>
    <row r="99" spans="2:11" s="1" customFormat="1" ht="18.75" customHeight="1">
      <c r="B99" s="257"/>
      <c r="C99" s="258"/>
      <c r="D99" s="258"/>
      <c r="E99" s="258"/>
      <c r="F99" s="258"/>
      <c r="G99" s="258"/>
      <c r="H99" s="258"/>
      <c r="I99" s="258"/>
      <c r="J99" s="258"/>
      <c r="K99" s="257"/>
    </row>
    <row r="100" spans="2:11" s="1" customFormat="1" ht="18.75" customHeight="1">
      <c r="B100" s="235"/>
      <c r="C100" s="235"/>
      <c r="D100" s="235"/>
      <c r="E100" s="235"/>
      <c r="F100" s="235"/>
      <c r="G100" s="235"/>
      <c r="H100" s="235"/>
      <c r="I100" s="235"/>
      <c r="J100" s="235"/>
      <c r="K100" s="235"/>
    </row>
    <row r="101" spans="2:11" s="1" customFormat="1" ht="7.5" customHeight="1">
      <c r="B101" s="236"/>
      <c r="C101" s="237"/>
      <c r="D101" s="237"/>
      <c r="E101" s="237"/>
      <c r="F101" s="237"/>
      <c r="G101" s="237"/>
      <c r="H101" s="237"/>
      <c r="I101" s="237"/>
      <c r="J101" s="237"/>
      <c r="K101" s="238"/>
    </row>
    <row r="102" spans="2:11" s="1" customFormat="1" ht="45" customHeight="1">
      <c r="B102" s="239"/>
      <c r="C102" s="350" t="s">
        <v>819</v>
      </c>
      <c r="D102" s="350"/>
      <c r="E102" s="350"/>
      <c r="F102" s="350"/>
      <c r="G102" s="350"/>
      <c r="H102" s="350"/>
      <c r="I102" s="350"/>
      <c r="J102" s="350"/>
      <c r="K102" s="240"/>
    </row>
    <row r="103" spans="2:11" s="1" customFormat="1" ht="17.25" customHeight="1">
      <c r="B103" s="239"/>
      <c r="C103" s="241" t="s">
        <v>774</v>
      </c>
      <c r="D103" s="241"/>
      <c r="E103" s="241"/>
      <c r="F103" s="241" t="s">
        <v>775</v>
      </c>
      <c r="G103" s="242"/>
      <c r="H103" s="241" t="s">
        <v>53</v>
      </c>
      <c r="I103" s="241" t="s">
        <v>56</v>
      </c>
      <c r="J103" s="241" t="s">
        <v>776</v>
      </c>
      <c r="K103" s="240"/>
    </row>
    <row r="104" spans="2:11" s="1" customFormat="1" ht="17.25" customHeight="1">
      <c r="B104" s="239"/>
      <c r="C104" s="243" t="s">
        <v>777</v>
      </c>
      <c r="D104" s="243"/>
      <c r="E104" s="243"/>
      <c r="F104" s="244" t="s">
        <v>778</v>
      </c>
      <c r="G104" s="245"/>
      <c r="H104" s="243"/>
      <c r="I104" s="243"/>
      <c r="J104" s="243" t="s">
        <v>779</v>
      </c>
      <c r="K104" s="240"/>
    </row>
    <row r="105" spans="2:11" s="1" customFormat="1" ht="5.25" customHeight="1">
      <c r="B105" s="239"/>
      <c r="C105" s="241"/>
      <c r="D105" s="241"/>
      <c r="E105" s="241"/>
      <c r="F105" s="241"/>
      <c r="G105" s="259"/>
      <c r="H105" s="241"/>
      <c r="I105" s="241"/>
      <c r="J105" s="241"/>
      <c r="K105" s="240"/>
    </row>
    <row r="106" spans="2:11" s="1" customFormat="1" ht="15" customHeight="1">
      <c r="B106" s="239"/>
      <c r="C106" s="228" t="s">
        <v>52</v>
      </c>
      <c r="D106" s="248"/>
      <c r="E106" s="248"/>
      <c r="F106" s="249" t="s">
        <v>780</v>
      </c>
      <c r="G106" s="228"/>
      <c r="H106" s="228" t="s">
        <v>820</v>
      </c>
      <c r="I106" s="228" t="s">
        <v>782</v>
      </c>
      <c r="J106" s="228">
        <v>20</v>
      </c>
      <c r="K106" s="240"/>
    </row>
    <row r="107" spans="2:11" s="1" customFormat="1" ht="15" customHeight="1">
      <c r="B107" s="239"/>
      <c r="C107" s="228" t="s">
        <v>783</v>
      </c>
      <c r="D107" s="228"/>
      <c r="E107" s="228"/>
      <c r="F107" s="249" t="s">
        <v>780</v>
      </c>
      <c r="G107" s="228"/>
      <c r="H107" s="228" t="s">
        <v>820</v>
      </c>
      <c r="I107" s="228" t="s">
        <v>782</v>
      </c>
      <c r="J107" s="228">
        <v>120</v>
      </c>
      <c r="K107" s="240"/>
    </row>
    <row r="108" spans="2:11" s="1" customFormat="1" ht="15" customHeight="1">
      <c r="B108" s="251"/>
      <c r="C108" s="228" t="s">
        <v>785</v>
      </c>
      <c r="D108" s="228"/>
      <c r="E108" s="228"/>
      <c r="F108" s="249" t="s">
        <v>786</v>
      </c>
      <c r="G108" s="228"/>
      <c r="H108" s="228" t="s">
        <v>820</v>
      </c>
      <c r="I108" s="228" t="s">
        <v>782</v>
      </c>
      <c r="J108" s="228">
        <v>50</v>
      </c>
      <c r="K108" s="240"/>
    </row>
    <row r="109" spans="2:11" s="1" customFormat="1" ht="15" customHeight="1">
      <c r="B109" s="251"/>
      <c r="C109" s="228" t="s">
        <v>788</v>
      </c>
      <c r="D109" s="228"/>
      <c r="E109" s="228"/>
      <c r="F109" s="249" t="s">
        <v>780</v>
      </c>
      <c r="G109" s="228"/>
      <c r="H109" s="228" t="s">
        <v>820</v>
      </c>
      <c r="I109" s="228" t="s">
        <v>790</v>
      </c>
      <c r="J109" s="228"/>
      <c r="K109" s="240"/>
    </row>
    <row r="110" spans="2:11" s="1" customFormat="1" ht="15" customHeight="1">
      <c r="B110" s="251"/>
      <c r="C110" s="228" t="s">
        <v>799</v>
      </c>
      <c r="D110" s="228"/>
      <c r="E110" s="228"/>
      <c r="F110" s="249" t="s">
        <v>786</v>
      </c>
      <c r="G110" s="228"/>
      <c r="H110" s="228" t="s">
        <v>820</v>
      </c>
      <c r="I110" s="228" t="s">
        <v>782</v>
      </c>
      <c r="J110" s="228">
        <v>50</v>
      </c>
      <c r="K110" s="240"/>
    </row>
    <row r="111" spans="2:11" s="1" customFormat="1" ht="15" customHeight="1">
      <c r="B111" s="251"/>
      <c r="C111" s="228" t="s">
        <v>807</v>
      </c>
      <c r="D111" s="228"/>
      <c r="E111" s="228"/>
      <c r="F111" s="249" t="s">
        <v>786</v>
      </c>
      <c r="G111" s="228"/>
      <c r="H111" s="228" t="s">
        <v>820</v>
      </c>
      <c r="I111" s="228" t="s">
        <v>782</v>
      </c>
      <c r="J111" s="228">
        <v>50</v>
      </c>
      <c r="K111" s="240"/>
    </row>
    <row r="112" spans="2:11" s="1" customFormat="1" ht="15" customHeight="1">
      <c r="B112" s="251"/>
      <c r="C112" s="228" t="s">
        <v>805</v>
      </c>
      <c r="D112" s="228"/>
      <c r="E112" s="228"/>
      <c r="F112" s="249" t="s">
        <v>786</v>
      </c>
      <c r="G112" s="228"/>
      <c r="H112" s="228" t="s">
        <v>820</v>
      </c>
      <c r="I112" s="228" t="s">
        <v>782</v>
      </c>
      <c r="J112" s="228">
        <v>50</v>
      </c>
      <c r="K112" s="240"/>
    </row>
    <row r="113" spans="2:11" s="1" customFormat="1" ht="15" customHeight="1">
      <c r="B113" s="251"/>
      <c r="C113" s="228" t="s">
        <v>52</v>
      </c>
      <c r="D113" s="228"/>
      <c r="E113" s="228"/>
      <c r="F113" s="249" t="s">
        <v>780</v>
      </c>
      <c r="G113" s="228"/>
      <c r="H113" s="228" t="s">
        <v>821</v>
      </c>
      <c r="I113" s="228" t="s">
        <v>782</v>
      </c>
      <c r="J113" s="228">
        <v>20</v>
      </c>
      <c r="K113" s="240"/>
    </row>
    <row r="114" spans="2:11" s="1" customFormat="1" ht="15" customHeight="1">
      <c r="B114" s="251"/>
      <c r="C114" s="228" t="s">
        <v>822</v>
      </c>
      <c r="D114" s="228"/>
      <c r="E114" s="228"/>
      <c r="F114" s="249" t="s">
        <v>780</v>
      </c>
      <c r="G114" s="228"/>
      <c r="H114" s="228" t="s">
        <v>823</v>
      </c>
      <c r="I114" s="228" t="s">
        <v>782</v>
      </c>
      <c r="J114" s="228">
        <v>120</v>
      </c>
      <c r="K114" s="240"/>
    </row>
    <row r="115" spans="2:11" s="1" customFormat="1" ht="15" customHeight="1">
      <c r="B115" s="251"/>
      <c r="C115" s="228" t="s">
        <v>37</v>
      </c>
      <c r="D115" s="228"/>
      <c r="E115" s="228"/>
      <c r="F115" s="249" t="s">
        <v>780</v>
      </c>
      <c r="G115" s="228"/>
      <c r="H115" s="228" t="s">
        <v>824</v>
      </c>
      <c r="I115" s="228" t="s">
        <v>815</v>
      </c>
      <c r="J115" s="228"/>
      <c r="K115" s="240"/>
    </row>
    <row r="116" spans="2:11" s="1" customFormat="1" ht="15" customHeight="1">
      <c r="B116" s="251"/>
      <c r="C116" s="228" t="s">
        <v>47</v>
      </c>
      <c r="D116" s="228"/>
      <c r="E116" s="228"/>
      <c r="F116" s="249" t="s">
        <v>780</v>
      </c>
      <c r="G116" s="228"/>
      <c r="H116" s="228" t="s">
        <v>825</v>
      </c>
      <c r="I116" s="228" t="s">
        <v>815</v>
      </c>
      <c r="J116" s="228"/>
      <c r="K116" s="240"/>
    </row>
    <row r="117" spans="2:11" s="1" customFormat="1" ht="15" customHeight="1">
      <c r="B117" s="251"/>
      <c r="C117" s="228" t="s">
        <v>56</v>
      </c>
      <c r="D117" s="228"/>
      <c r="E117" s="228"/>
      <c r="F117" s="249" t="s">
        <v>780</v>
      </c>
      <c r="G117" s="228"/>
      <c r="H117" s="228" t="s">
        <v>826</v>
      </c>
      <c r="I117" s="228" t="s">
        <v>827</v>
      </c>
      <c r="J117" s="228"/>
      <c r="K117" s="240"/>
    </row>
    <row r="118" spans="2:11" s="1" customFormat="1" ht="15" customHeight="1">
      <c r="B118" s="254"/>
      <c r="C118" s="260"/>
      <c r="D118" s="260"/>
      <c r="E118" s="260"/>
      <c r="F118" s="260"/>
      <c r="G118" s="260"/>
      <c r="H118" s="260"/>
      <c r="I118" s="260"/>
      <c r="J118" s="260"/>
      <c r="K118" s="256"/>
    </row>
    <row r="119" spans="2:11" s="1" customFormat="1" ht="18.75" customHeight="1">
      <c r="B119" s="261"/>
      <c r="C119" s="262"/>
      <c r="D119" s="262"/>
      <c r="E119" s="262"/>
      <c r="F119" s="263"/>
      <c r="G119" s="262"/>
      <c r="H119" s="262"/>
      <c r="I119" s="262"/>
      <c r="J119" s="262"/>
      <c r="K119" s="261"/>
    </row>
    <row r="120" spans="2:11" s="1" customFormat="1" ht="18.75" customHeight="1">
      <c r="B120" s="235"/>
      <c r="C120" s="235"/>
      <c r="D120" s="235"/>
      <c r="E120" s="235"/>
      <c r="F120" s="235"/>
      <c r="G120" s="235"/>
      <c r="H120" s="235"/>
      <c r="I120" s="235"/>
      <c r="J120" s="235"/>
      <c r="K120" s="235"/>
    </row>
    <row r="121" spans="2:11" s="1" customFormat="1" ht="7.5" customHeight="1">
      <c r="B121" s="264"/>
      <c r="C121" s="265"/>
      <c r="D121" s="265"/>
      <c r="E121" s="265"/>
      <c r="F121" s="265"/>
      <c r="G121" s="265"/>
      <c r="H121" s="265"/>
      <c r="I121" s="265"/>
      <c r="J121" s="265"/>
      <c r="K121" s="266"/>
    </row>
    <row r="122" spans="2:11" s="1" customFormat="1" ht="45" customHeight="1">
      <c r="B122" s="267"/>
      <c r="C122" s="348" t="s">
        <v>828</v>
      </c>
      <c r="D122" s="348"/>
      <c r="E122" s="348"/>
      <c r="F122" s="348"/>
      <c r="G122" s="348"/>
      <c r="H122" s="348"/>
      <c r="I122" s="348"/>
      <c r="J122" s="348"/>
      <c r="K122" s="268"/>
    </row>
    <row r="123" spans="2:11" s="1" customFormat="1" ht="17.25" customHeight="1">
      <c r="B123" s="269"/>
      <c r="C123" s="241" t="s">
        <v>774</v>
      </c>
      <c r="D123" s="241"/>
      <c r="E123" s="241"/>
      <c r="F123" s="241" t="s">
        <v>775</v>
      </c>
      <c r="G123" s="242"/>
      <c r="H123" s="241" t="s">
        <v>53</v>
      </c>
      <c r="I123" s="241" t="s">
        <v>56</v>
      </c>
      <c r="J123" s="241" t="s">
        <v>776</v>
      </c>
      <c r="K123" s="270"/>
    </row>
    <row r="124" spans="2:11" s="1" customFormat="1" ht="17.25" customHeight="1">
      <c r="B124" s="269"/>
      <c r="C124" s="243" t="s">
        <v>777</v>
      </c>
      <c r="D124" s="243"/>
      <c r="E124" s="243"/>
      <c r="F124" s="244" t="s">
        <v>778</v>
      </c>
      <c r="G124" s="245"/>
      <c r="H124" s="243"/>
      <c r="I124" s="243"/>
      <c r="J124" s="243" t="s">
        <v>779</v>
      </c>
      <c r="K124" s="270"/>
    </row>
    <row r="125" spans="2:11" s="1" customFormat="1" ht="5.25" customHeight="1">
      <c r="B125" s="271"/>
      <c r="C125" s="246"/>
      <c r="D125" s="246"/>
      <c r="E125" s="246"/>
      <c r="F125" s="246"/>
      <c r="G125" s="272"/>
      <c r="H125" s="246"/>
      <c r="I125" s="246"/>
      <c r="J125" s="246"/>
      <c r="K125" s="273"/>
    </row>
    <row r="126" spans="2:11" s="1" customFormat="1" ht="15" customHeight="1">
      <c r="B126" s="271"/>
      <c r="C126" s="228" t="s">
        <v>783</v>
      </c>
      <c r="D126" s="248"/>
      <c r="E126" s="248"/>
      <c r="F126" s="249" t="s">
        <v>780</v>
      </c>
      <c r="G126" s="228"/>
      <c r="H126" s="228" t="s">
        <v>820</v>
      </c>
      <c r="I126" s="228" t="s">
        <v>782</v>
      </c>
      <c r="J126" s="228">
        <v>120</v>
      </c>
      <c r="K126" s="274"/>
    </row>
    <row r="127" spans="2:11" s="1" customFormat="1" ht="15" customHeight="1">
      <c r="B127" s="271"/>
      <c r="C127" s="228" t="s">
        <v>829</v>
      </c>
      <c r="D127" s="228"/>
      <c r="E127" s="228"/>
      <c r="F127" s="249" t="s">
        <v>780</v>
      </c>
      <c r="G127" s="228"/>
      <c r="H127" s="228" t="s">
        <v>830</v>
      </c>
      <c r="I127" s="228" t="s">
        <v>782</v>
      </c>
      <c r="J127" s="228" t="s">
        <v>831</v>
      </c>
      <c r="K127" s="274"/>
    </row>
    <row r="128" spans="2:11" s="1" customFormat="1" ht="15" customHeight="1">
      <c r="B128" s="271"/>
      <c r="C128" s="228" t="s">
        <v>728</v>
      </c>
      <c r="D128" s="228"/>
      <c r="E128" s="228"/>
      <c r="F128" s="249" t="s">
        <v>780</v>
      </c>
      <c r="G128" s="228"/>
      <c r="H128" s="228" t="s">
        <v>832</v>
      </c>
      <c r="I128" s="228" t="s">
        <v>782</v>
      </c>
      <c r="J128" s="228" t="s">
        <v>831</v>
      </c>
      <c r="K128" s="274"/>
    </row>
    <row r="129" spans="2:11" s="1" customFormat="1" ht="15" customHeight="1">
      <c r="B129" s="271"/>
      <c r="C129" s="228" t="s">
        <v>791</v>
      </c>
      <c r="D129" s="228"/>
      <c r="E129" s="228"/>
      <c r="F129" s="249" t="s">
        <v>786</v>
      </c>
      <c r="G129" s="228"/>
      <c r="H129" s="228" t="s">
        <v>792</v>
      </c>
      <c r="I129" s="228" t="s">
        <v>782</v>
      </c>
      <c r="J129" s="228">
        <v>15</v>
      </c>
      <c r="K129" s="274"/>
    </row>
    <row r="130" spans="2:11" s="1" customFormat="1" ht="15" customHeight="1">
      <c r="B130" s="271"/>
      <c r="C130" s="252" t="s">
        <v>793</v>
      </c>
      <c r="D130" s="252"/>
      <c r="E130" s="252"/>
      <c r="F130" s="253" t="s">
        <v>786</v>
      </c>
      <c r="G130" s="252"/>
      <c r="H130" s="252" t="s">
        <v>794</v>
      </c>
      <c r="I130" s="252" t="s">
        <v>782</v>
      </c>
      <c r="J130" s="252">
        <v>15</v>
      </c>
      <c r="K130" s="274"/>
    </row>
    <row r="131" spans="2:11" s="1" customFormat="1" ht="15" customHeight="1">
      <c r="B131" s="271"/>
      <c r="C131" s="252" t="s">
        <v>795</v>
      </c>
      <c r="D131" s="252"/>
      <c r="E131" s="252"/>
      <c r="F131" s="253" t="s">
        <v>786</v>
      </c>
      <c r="G131" s="252"/>
      <c r="H131" s="252" t="s">
        <v>796</v>
      </c>
      <c r="I131" s="252" t="s">
        <v>782</v>
      </c>
      <c r="J131" s="252">
        <v>20</v>
      </c>
      <c r="K131" s="274"/>
    </row>
    <row r="132" spans="2:11" s="1" customFormat="1" ht="15" customHeight="1">
      <c r="B132" s="271"/>
      <c r="C132" s="252" t="s">
        <v>797</v>
      </c>
      <c r="D132" s="252"/>
      <c r="E132" s="252"/>
      <c r="F132" s="253" t="s">
        <v>786</v>
      </c>
      <c r="G132" s="252"/>
      <c r="H132" s="252" t="s">
        <v>798</v>
      </c>
      <c r="I132" s="252" t="s">
        <v>782</v>
      </c>
      <c r="J132" s="252">
        <v>20</v>
      </c>
      <c r="K132" s="274"/>
    </row>
    <row r="133" spans="2:11" s="1" customFormat="1" ht="15" customHeight="1">
      <c r="B133" s="271"/>
      <c r="C133" s="228" t="s">
        <v>785</v>
      </c>
      <c r="D133" s="228"/>
      <c r="E133" s="228"/>
      <c r="F133" s="249" t="s">
        <v>786</v>
      </c>
      <c r="G133" s="228"/>
      <c r="H133" s="228" t="s">
        <v>820</v>
      </c>
      <c r="I133" s="228" t="s">
        <v>782</v>
      </c>
      <c r="J133" s="228">
        <v>50</v>
      </c>
      <c r="K133" s="274"/>
    </row>
    <row r="134" spans="2:11" s="1" customFormat="1" ht="15" customHeight="1">
      <c r="B134" s="271"/>
      <c r="C134" s="228" t="s">
        <v>799</v>
      </c>
      <c r="D134" s="228"/>
      <c r="E134" s="228"/>
      <c r="F134" s="249" t="s">
        <v>786</v>
      </c>
      <c r="G134" s="228"/>
      <c r="H134" s="228" t="s">
        <v>820</v>
      </c>
      <c r="I134" s="228" t="s">
        <v>782</v>
      </c>
      <c r="J134" s="228">
        <v>50</v>
      </c>
      <c r="K134" s="274"/>
    </row>
    <row r="135" spans="2:11" s="1" customFormat="1" ht="15" customHeight="1">
      <c r="B135" s="271"/>
      <c r="C135" s="228" t="s">
        <v>805</v>
      </c>
      <c r="D135" s="228"/>
      <c r="E135" s="228"/>
      <c r="F135" s="249" t="s">
        <v>786</v>
      </c>
      <c r="G135" s="228"/>
      <c r="H135" s="228" t="s">
        <v>820</v>
      </c>
      <c r="I135" s="228" t="s">
        <v>782</v>
      </c>
      <c r="J135" s="228">
        <v>50</v>
      </c>
      <c r="K135" s="274"/>
    </row>
    <row r="136" spans="2:11" s="1" customFormat="1" ht="15" customHeight="1">
      <c r="B136" s="271"/>
      <c r="C136" s="228" t="s">
        <v>807</v>
      </c>
      <c r="D136" s="228"/>
      <c r="E136" s="228"/>
      <c r="F136" s="249" t="s">
        <v>786</v>
      </c>
      <c r="G136" s="228"/>
      <c r="H136" s="228" t="s">
        <v>820</v>
      </c>
      <c r="I136" s="228" t="s">
        <v>782</v>
      </c>
      <c r="J136" s="228">
        <v>50</v>
      </c>
      <c r="K136" s="274"/>
    </row>
    <row r="137" spans="2:11" s="1" customFormat="1" ht="15" customHeight="1">
      <c r="B137" s="271"/>
      <c r="C137" s="228" t="s">
        <v>808</v>
      </c>
      <c r="D137" s="228"/>
      <c r="E137" s="228"/>
      <c r="F137" s="249" t="s">
        <v>786</v>
      </c>
      <c r="G137" s="228"/>
      <c r="H137" s="228" t="s">
        <v>833</v>
      </c>
      <c r="I137" s="228" t="s">
        <v>782</v>
      </c>
      <c r="J137" s="228">
        <v>255</v>
      </c>
      <c r="K137" s="274"/>
    </row>
    <row r="138" spans="2:11" s="1" customFormat="1" ht="15" customHeight="1">
      <c r="B138" s="271"/>
      <c r="C138" s="228" t="s">
        <v>810</v>
      </c>
      <c r="D138" s="228"/>
      <c r="E138" s="228"/>
      <c r="F138" s="249" t="s">
        <v>780</v>
      </c>
      <c r="G138" s="228"/>
      <c r="H138" s="228" t="s">
        <v>834</v>
      </c>
      <c r="I138" s="228" t="s">
        <v>812</v>
      </c>
      <c r="J138" s="228"/>
      <c r="K138" s="274"/>
    </row>
    <row r="139" spans="2:11" s="1" customFormat="1" ht="15" customHeight="1">
      <c r="B139" s="271"/>
      <c r="C139" s="228" t="s">
        <v>813</v>
      </c>
      <c r="D139" s="228"/>
      <c r="E139" s="228"/>
      <c r="F139" s="249" t="s">
        <v>780</v>
      </c>
      <c r="G139" s="228"/>
      <c r="H139" s="228" t="s">
        <v>835</v>
      </c>
      <c r="I139" s="228" t="s">
        <v>815</v>
      </c>
      <c r="J139" s="228"/>
      <c r="K139" s="274"/>
    </row>
    <row r="140" spans="2:11" s="1" customFormat="1" ht="15" customHeight="1">
      <c r="B140" s="271"/>
      <c r="C140" s="228" t="s">
        <v>816</v>
      </c>
      <c r="D140" s="228"/>
      <c r="E140" s="228"/>
      <c r="F140" s="249" t="s">
        <v>780</v>
      </c>
      <c r="G140" s="228"/>
      <c r="H140" s="228" t="s">
        <v>816</v>
      </c>
      <c r="I140" s="228" t="s">
        <v>815</v>
      </c>
      <c r="J140" s="228"/>
      <c r="K140" s="274"/>
    </row>
    <row r="141" spans="2:11" s="1" customFormat="1" ht="15" customHeight="1">
      <c r="B141" s="271"/>
      <c r="C141" s="228" t="s">
        <v>37</v>
      </c>
      <c r="D141" s="228"/>
      <c r="E141" s="228"/>
      <c r="F141" s="249" t="s">
        <v>780</v>
      </c>
      <c r="G141" s="228"/>
      <c r="H141" s="228" t="s">
        <v>836</v>
      </c>
      <c r="I141" s="228" t="s">
        <v>815</v>
      </c>
      <c r="J141" s="228"/>
      <c r="K141" s="274"/>
    </row>
    <row r="142" spans="2:11" s="1" customFormat="1" ht="15" customHeight="1">
      <c r="B142" s="271"/>
      <c r="C142" s="228" t="s">
        <v>837</v>
      </c>
      <c r="D142" s="228"/>
      <c r="E142" s="228"/>
      <c r="F142" s="249" t="s">
        <v>780</v>
      </c>
      <c r="G142" s="228"/>
      <c r="H142" s="228" t="s">
        <v>838</v>
      </c>
      <c r="I142" s="228" t="s">
        <v>815</v>
      </c>
      <c r="J142" s="228"/>
      <c r="K142" s="274"/>
    </row>
    <row r="143" spans="2:11" s="1" customFormat="1" ht="15" customHeight="1">
      <c r="B143" s="275"/>
      <c r="C143" s="276"/>
      <c r="D143" s="276"/>
      <c r="E143" s="276"/>
      <c r="F143" s="276"/>
      <c r="G143" s="276"/>
      <c r="H143" s="276"/>
      <c r="I143" s="276"/>
      <c r="J143" s="276"/>
      <c r="K143" s="277"/>
    </row>
    <row r="144" spans="2:11" s="1" customFormat="1" ht="18.75" customHeight="1">
      <c r="B144" s="262"/>
      <c r="C144" s="262"/>
      <c r="D144" s="262"/>
      <c r="E144" s="262"/>
      <c r="F144" s="263"/>
      <c r="G144" s="262"/>
      <c r="H144" s="262"/>
      <c r="I144" s="262"/>
      <c r="J144" s="262"/>
      <c r="K144" s="262"/>
    </row>
    <row r="145" spans="2:11" s="1" customFormat="1" ht="18.75" customHeight="1">
      <c r="B145" s="235"/>
      <c r="C145" s="235"/>
      <c r="D145" s="235"/>
      <c r="E145" s="235"/>
      <c r="F145" s="235"/>
      <c r="G145" s="235"/>
      <c r="H145" s="235"/>
      <c r="I145" s="235"/>
      <c r="J145" s="235"/>
      <c r="K145" s="235"/>
    </row>
    <row r="146" spans="2:11" s="1" customFormat="1" ht="7.5" customHeight="1">
      <c r="B146" s="236"/>
      <c r="C146" s="237"/>
      <c r="D146" s="237"/>
      <c r="E146" s="237"/>
      <c r="F146" s="237"/>
      <c r="G146" s="237"/>
      <c r="H146" s="237"/>
      <c r="I146" s="237"/>
      <c r="J146" s="237"/>
      <c r="K146" s="238"/>
    </row>
    <row r="147" spans="2:11" s="1" customFormat="1" ht="45" customHeight="1">
      <c r="B147" s="239"/>
      <c r="C147" s="350" t="s">
        <v>839</v>
      </c>
      <c r="D147" s="350"/>
      <c r="E147" s="350"/>
      <c r="F147" s="350"/>
      <c r="G147" s="350"/>
      <c r="H147" s="350"/>
      <c r="I147" s="350"/>
      <c r="J147" s="350"/>
      <c r="K147" s="240"/>
    </row>
    <row r="148" spans="2:11" s="1" customFormat="1" ht="17.25" customHeight="1">
      <c r="B148" s="239"/>
      <c r="C148" s="241" t="s">
        <v>774</v>
      </c>
      <c r="D148" s="241"/>
      <c r="E148" s="241"/>
      <c r="F148" s="241" t="s">
        <v>775</v>
      </c>
      <c r="G148" s="242"/>
      <c r="H148" s="241" t="s">
        <v>53</v>
      </c>
      <c r="I148" s="241" t="s">
        <v>56</v>
      </c>
      <c r="J148" s="241" t="s">
        <v>776</v>
      </c>
      <c r="K148" s="240"/>
    </row>
    <row r="149" spans="2:11" s="1" customFormat="1" ht="17.25" customHeight="1">
      <c r="B149" s="239"/>
      <c r="C149" s="243" t="s">
        <v>777</v>
      </c>
      <c r="D149" s="243"/>
      <c r="E149" s="243"/>
      <c r="F149" s="244" t="s">
        <v>778</v>
      </c>
      <c r="G149" s="245"/>
      <c r="H149" s="243"/>
      <c r="I149" s="243"/>
      <c r="J149" s="243" t="s">
        <v>779</v>
      </c>
      <c r="K149" s="240"/>
    </row>
    <row r="150" spans="2:11" s="1" customFormat="1" ht="5.25" customHeight="1">
      <c r="B150" s="251"/>
      <c r="C150" s="246"/>
      <c r="D150" s="246"/>
      <c r="E150" s="246"/>
      <c r="F150" s="246"/>
      <c r="G150" s="247"/>
      <c r="H150" s="246"/>
      <c r="I150" s="246"/>
      <c r="J150" s="246"/>
      <c r="K150" s="274"/>
    </row>
    <row r="151" spans="2:11" s="1" customFormat="1" ht="15" customHeight="1">
      <c r="B151" s="251"/>
      <c r="C151" s="278" t="s">
        <v>783</v>
      </c>
      <c r="D151" s="228"/>
      <c r="E151" s="228"/>
      <c r="F151" s="279" t="s">
        <v>780</v>
      </c>
      <c r="G151" s="228"/>
      <c r="H151" s="278" t="s">
        <v>820</v>
      </c>
      <c r="I151" s="278" t="s">
        <v>782</v>
      </c>
      <c r="J151" s="278">
        <v>120</v>
      </c>
      <c r="K151" s="274"/>
    </row>
    <row r="152" spans="2:11" s="1" customFormat="1" ht="15" customHeight="1">
      <c r="B152" s="251"/>
      <c r="C152" s="278" t="s">
        <v>829</v>
      </c>
      <c r="D152" s="228"/>
      <c r="E152" s="228"/>
      <c r="F152" s="279" t="s">
        <v>780</v>
      </c>
      <c r="G152" s="228"/>
      <c r="H152" s="278" t="s">
        <v>840</v>
      </c>
      <c r="I152" s="278" t="s">
        <v>782</v>
      </c>
      <c r="J152" s="278" t="s">
        <v>831</v>
      </c>
      <c r="K152" s="274"/>
    </row>
    <row r="153" spans="2:11" s="1" customFormat="1" ht="15" customHeight="1">
      <c r="B153" s="251"/>
      <c r="C153" s="278" t="s">
        <v>728</v>
      </c>
      <c r="D153" s="228"/>
      <c r="E153" s="228"/>
      <c r="F153" s="279" t="s">
        <v>780</v>
      </c>
      <c r="G153" s="228"/>
      <c r="H153" s="278" t="s">
        <v>841</v>
      </c>
      <c r="I153" s="278" t="s">
        <v>782</v>
      </c>
      <c r="J153" s="278" t="s">
        <v>831</v>
      </c>
      <c r="K153" s="274"/>
    </row>
    <row r="154" spans="2:11" s="1" customFormat="1" ht="15" customHeight="1">
      <c r="B154" s="251"/>
      <c r="C154" s="278" t="s">
        <v>785</v>
      </c>
      <c r="D154" s="228"/>
      <c r="E154" s="228"/>
      <c r="F154" s="279" t="s">
        <v>786</v>
      </c>
      <c r="G154" s="228"/>
      <c r="H154" s="278" t="s">
        <v>820</v>
      </c>
      <c r="I154" s="278" t="s">
        <v>782</v>
      </c>
      <c r="J154" s="278">
        <v>50</v>
      </c>
      <c r="K154" s="274"/>
    </row>
    <row r="155" spans="2:11" s="1" customFormat="1" ht="15" customHeight="1">
      <c r="B155" s="251"/>
      <c r="C155" s="278" t="s">
        <v>788</v>
      </c>
      <c r="D155" s="228"/>
      <c r="E155" s="228"/>
      <c r="F155" s="279" t="s">
        <v>780</v>
      </c>
      <c r="G155" s="228"/>
      <c r="H155" s="278" t="s">
        <v>820</v>
      </c>
      <c r="I155" s="278" t="s">
        <v>790</v>
      </c>
      <c r="J155" s="278"/>
      <c r="K155" s="274"/>
    </row>
    <row r="156" spans="2:11" s="1" customFormat="1" ht="15" customHeight="1">
      <c r="B156" s="251"/>
      <c r="C156" s="278" t="s">
        <v>799</v>
      </c>
      <c r="D156" s="228"/>
      <c r="E156" s="228"/>
      <c r="F156" s="279" t="s">
        <v>786</v>
      </c>
      <c r="G156" s="228"/>
      <c r="H156" s="278" t="s">
        <v>820</v>
      </c>
      <c r="I156" s="278" t="s">
        <v>782</v>
      </c>
      <c r="J156" s="278">
        <v>50</v>
      </c>
      <c r="K156" s="274"/>
    </row>
    <row r="157" spans="2:11" s="1" customFormat="1" ht="15" customHeight="1">
      <c r="B157" s="251"/>
      <c r="C157" s="278" t="s">
        <v>807</v>
      </c>
      <c r="D157" s="228"/>
      <c r="E157" s="228"/>
      <c r="F157" s="279" t="s">
        <v>786</v>
      </c>
      <c r="G157" s="228"/>
      <c r="H157" s="278" t="s">
        <v>820</v>
      </c>
      <c r="I157" s="278" t="s">
        <v>782</v>
      </c>
      <c r="J157" s="278">
        <v>50</v>
      </c>
      <c r="K157" s="274"/>
    </row>
    <row r="158" spans="2:11" s="1" customFormat="1" ht="15" customHeight="1">
      <c r="B158" s="251"/>
      <c r="C158" s="278" t="s">
        <v>805</v>
      </c>
      <c r="D158" s="228"/>
      <c r="E158" s="228"/>
      <c r="F158" s="279" t="s">
        <v>786</v>
      </c>
      <c r="G158" s="228"/>
      <c r="H158" s="278" t="s">
        <v>820</v>
      </c>
      <c r="I158" s="278" t="s">
        <v>782</v>
      </c>
      <c r="J158" s="278">
        <v>50</v>
      </c>
      <c r="K158" s="274"/>
    </row>
    <row r="159" spans="2:11" s="1" customFormat="1" ht="15" customHeight="1">
      <c r="B159" s="251"/>
      <c r="C159" s="278" t="s">
        <v>90</v>
      </c>
      <c r="D159" s="228"/>
      <c r="E159" s="228"/>
      <c r="F159" s="279" t="s">
        <v>780</v>
      </c>
      <c r="G159" s="228"/>
      <c r="H159" s="278" t="s">
        <v>842</v>
      </c>
      <c r="I159" s="278" t="s">
        <v>782</v>
      </c>
      <c r="J159" s="278" t="s">
        <v>843</v>
      </c>
      <c r="K159" s="274"/>
    </row>
    <row r="160" spans="2:11" s="1" customFormat="1" ht="15" customHeight="1">
      <c r="B160" s="251"/>
      <c r="C160" s="278" t="s">
        <v>844</v>
      </c>
      <c r="D160" s="228"/>
      <c r="E160" s="228"/>
      <c r="F160" s="279" t="s">
        <v>780</v>
      </c>
      <c r="G160" s="228"/>
      <c r="H160" s="278" t="s">
        <v>845</v>
      </c>
      <c r="I160" s="278" t="s">
        <v>815</v>
      </c>
      <c r="J160" s="278"/>
      <c r="K160" s="274"/>
    </row>
    <row r="161" spans="2:11" s="1" customFormat="1" ht="15" customHeight="1">
      <c r="B161" s="280"/>
      <c r="C161" s="260"/>
      <c r="D161" s="260"/>
      <c r="E161" s="260"/>
      <c r="F161" s="260"/>
      <c r="G161" s="260"/>
      <c r="H161" s="260"/>
      <c r="I161" s="260"/>
      <c r="J161" s="260"/>
      <c r="K161" s="281"/>
    </row>
    <row r="162" spans="2:11" s="1" customFormat="1" ht="18.75" customHeight="1">
      <c r="B162" s="262"/>
      <c r="C162" s="272"/>
      <c r="D162" s="272"/>
      <c r="E162" s="272"/>
      <c r="F162" s="282"/>
      <c r="G162" s="272"/>
      <c r="H162" s="272"/>
      <c r="I162" s="272"/>
      <c r="J162" s="272"/>
      <c r="K162" s="262"/>
    </row>
    <row r="163" spans="2:11" s="1" customFormat="1" ht="18.75" customHeight="1">
      <c r="B163" s="235"/>
      <c r="C163" s="235"/>
      <c r="D163" s="235"/>
      <c r="E163" s="235"/>
      <c r="F163" s="235"/>
      <c r="G163" s="235"/>
      <c r="H163" s="235"/>
      <c r="I163" s="235"/>
      <c r="J163" s="235"/>
      <c r="K163" s="235"/>
    </row>
    <row r="164" spans="2:11" s="1" customFormat="1" ht="7.5" customHeight="1">
      <c r="B164" s="217"/>
      <c r="C164" s="218"/>
      <c r="D164" s="218"/>
      <c r="E164" s="218"/>
      <c r="F164" s="218"/>
      <c r="G164" s="218"/>
      <c r="H164" s="218"/>
      <c r="I164" s="218"/>
      <c r="J164" s="218"/>
      <c r="K164" s="219"/>
    </row>
    <row r="165" spans="2:11" s="1" customFormat="1" ht="45" customHeight="1">
      <c r="B165" s="220"/>
      <c r="C165" s="348" t="s">
        <v>846</v>
      </c>
      <c r="D165" s="348"/>
      <c r="E165" s="348"/>
      <c r="F165" s="348"/>
      <c r="G165" s="348"/>
      <c r="H165" s="348"/>
      <c r="I165" s="348"/>
      <c r="J165" s="348"/>
      <c r="K165" s="221"/>
    </row>
    <row r="166" spans="2:11" s="1" customFormat="1" ht="17.25" customHeight="1">
      <c r="B166" s="220"/>
      <c r="C166" s="241" t="s">
        <v>774</v>
      </c>
      <c r="D166" s="241"/>
      <c r="E166" s="241"/>
      <c r="F166" s="241" t="s">
        <v>775</v>
      </c>
      <c r="G166" s="283"/>
      <c r="H166" s="284" t="s">
        <v>53</v>
      </c>
      <c r="I166" s="284" t="s">
        <v>56</v>
      </c>
      <c r="J166" s="241" t="s">
        <v>776</v>
      </c>
      <c r="K166" s="221"/>
    </row>
    <row r="167" spans="2:11" s="1" customFormat="1" ht="17.25" customHeight="1">
      <c r="B167" s="222"/>
      <c r="C167" s="243" t="s">
        <v>777</v>
      </c>
      <c r="D167" s="243"/>
      <c r="E167" s="243"/>
      <c r="F167" s="244" t="s">
        <v>778</v>
      </c>
      <c r="G167" s="285"/>
      <c r="H167" s="286"/>
      <c r="I167" s="286"/>
      <c r="J167" s="243" t="s">
        <v>779</v>
      </c>
      <c r="K167" s="223"/>
    </row>
    <row r="168" spans="2:11" s="1" customFormat="1" ht="5.25" customHeight="1">
      <c r="B168" s="251"/>
      <c r="C168" s="246"/>
      <c r="D168" s="246"/>
      <c r="E168" s="246"/>
      <c r="F168" s="246"/>
      <c r="G168" s="247"/>
      <c r="H168" s="246"/>
      <c r="I168" s="246"/>
      <c r="J168" s="246"/>
      <c r="K168" s="274"/>
    </row>
    <row r="169" spans="2:11" s="1" customFormat="1" ht="15" customHeight="1">
      <c r="B169" s="251"/>
      <c r="C169" s="228" t="s">
        <v>783</v>
      </c>
      <c r="D169" s="228"/>
      <c r="E169" s="228"/>
      <c r="F169" s="249" t="s">
        <v>780</v>
      </c>
      <c r="G169" s="228"/>
      <c r="H169" s="228" t="s">
        <v>820</v>
      </c>
      <c r="I169" s="228" t="s">
        <v>782</v>
      </c>
      <c r="J169" s="228">
        <v>120</v>
      </c>
      <c r="K169" s="274"/>
    </row>
    <row r="170" spans="2:11" s="1" customFormat="1" ht="15" customHeight="1">
      <c r="B170" s="251"/>
      <c r="C170" s="228" t="s">
        <v>829</v>
      </c>
      <c r="D170" s="228"/>
      <c r="E170" s="228"/>
      <c r="F170" s="249" t="s">
        <v>780</v>
      </c>
      <c r="G170" s="228"/>
      <c r="H170" s="228" t="s">
        <v>830</v>
      </c>
      <c r="I170" s="228" t="s">
        <v>782</v>
      </c>
      <c r="J170" s="228" t="s">
        <v>831</v>
      </c>
      <c r="K170" s="274"/>
    </row>
    <row r="171" spans="2:11" s="1" customFormat="1" ht="15" customHeight="1">
      <c r="B171" s="251"/>
      <c r="C171" s="228" t="s">
        <v>728</v>
      </c>
      <c r="D171" s="228"/>
      <c r="E171" s="228"/>
      <c r="F171" s="249" t="s">
        <v>780</v>
      </c>
      <c r="G171" s="228"/>
      <c r="H171" s="228" t="s">
        <v>847</v>
      </c>
      <c r="I171" s="228" t="s">
        <v>782</v>
      </c>
      <c r="J171" s="228" t="s">
        <v>831</v>
      </c>
      <c r="K171" s="274"/>
    </row>
    <row r="172" spans="2:11" s="1" customFormat="1" ht="15" customHeight="1">
      <c r="B172" s="251"/>
      <c r="C172" s="228" t="s">
        <v>785</v>
      </c>
      <c r="D172" s="228"/>
      <c r="E172" s="228"/>
      <c r="F172" s="249" t="s">
        <v>786</v>
      </c>
      <c r="G172" s="228"/>
      <c r="H172" s="228" t="s">
        <v>847</v>
      </c>
      <c r="I172" s="228" t="s">
        <v>782</v>
      </c>
      <c r="J172" s="228">
        <v>50</v>
      </c>
      <c r="K172" s="274"/>
    </row>
    <row r="173" spans="2:11" s="1" customFormat="1" ht="15" customHeight="1">
      <c r="B173" s="251"/>
      <c r="C173" s="228" t="s">
        <v>788</v>
      </c>
      <c r="D173" s="228"/>
      <c r="E173" s="228"/>
      <c r="F173" s="249" t="s">
        <v>780</v>
      </c>
      <c r="G173" s="228"/>
      <c r="H173" s="228" t="s">
        <v>847</v>
      </c>
      <c r="I173" s="228" t="s">
        <v>790</v>
      </c>
      <c r="J173" s="228"/>
      <c r="K173" s="274"/>
    </row>
    <row r="174" spans="2:11" s="1" customFormat="1" ht="15" customHeight="1">
      <c r="B174" s="251"/>
      <c r="C174" s="228" t="s">
        <v>799</v>
      </c>
      <c r="D174" s="228"/>
      <c r="E174" s="228"/>
      <c r="F174" s="249" t="s">
        <v>786</v>
      </c>
      <c r="G174" s="228"/>
      <c r="H174" s="228" t="s">
        <v>847</v>
      </c>
      <c r="I174" s="228" t="s">
        <v>782</v>
      </c>
      <c r="J174" s="228">
        <v>50</v>
      </c>
      <c r="K174" s="274"/>
    </row>
    <row r="175" spans="2:11" s="1" customFormat="1" ht="15" customHeight="1">
      <c r="B175" s="251"/>
      <c r="C175" s="228" t="s">
        <v>807</v>
      </c>
      <c r="D175" s="228"/>
      <c r="E175" s="228"/>
      <c r="F175" s="249" t="s">
        <v>786</v>
      </c>
      <c r="G175" s="228"/>
      <c r="H175" s="228" t="s">
        <v>847</v>
      </c>
      <c r="I175" s="228" t="s">
        <v>782</v>
      </c>
      <c r="J175" s="228">
        <v>50</v>
      </c>
      <c r="K175" s="274"/>
    </row>
    <row r="176" spans="2:11" s="1" customFormat="1" ht="15" customHeight="1">
      <c r="B176" s="251"/>
      <c r="C176" s="228" t="s">
        <v>805</v>
      </c>
      <c r="D176" s="228"/>
      <c r="E176" s="228"/>
      <c r="F176" s="249" t="s">
        <v>786</v>
      </c>
      <c r="G176" s="228"/>
      <c r="H176" s="228" t="s">
        <v>847</v>
      </c>
      <c r="I176" s="228" t="s">
        <v>782</v>
      </c>
      <c r="J176" s="228">
        <v>50</v>
      </c>
      <c r="K176" s="274"/>
    </row>
    <row r="177" spans="2:11" s="1" customFormat="1" ht="15" customHeight="1">
      <c r="B177" s="251"/>
      <c r="C177" s="228" t="s">
        <v>104</v>
      </c>
      <c r="D177" s="228"/>
      <c r="E177" s="228"/>
      <c r="F177" s="249" t="s">
        <v>780</v>
      </c>
      <c r="G177" s="228"/>
      <c r="H177" s="228" t="s">
        <v>848</v>
      </c>
      <c r="I177" s="228" t="s">
        <v>849</v>
      </c>
      <c r="J177" s="228"/>
      <c r="K177" s="274"/>
    </row>
    <row r="178" spans="2:11" s="1" customFormat="1" ht="15" customHeight="1">
      <c r="B178" s="251"/>
      <c r="C178" s="228" t="s">
        <v>56</v>
      </c>
      <c r="D178" s="228"/>
      <c r="E178" s="228"/>
      <c r="F178" s="249" t="s">
        <v>780</v>
      </c>
      <c r="G178" s="228"/>
      <c r="H178" s="228" t="s">
        <v>850</v>
      </c>
      <c r="I178" s="228" t="s">
        <v>851</v>
      </c>
      <c r="J178" s="228">
        <v>1</v>
      </c>
      <c r="K178" s="274"/>
    </row>
    <row r="179" spans="2:11" s="1" customFormat="1" ht="15" customHeight="1">
      <c r="B179" s="251"/>
      <c r="C179" s="228" t="s">
        <v>52</v>
      </c>
      <c r="D179" s="228"/>
      <c r="E179" s="228"/>
      <c r="F179" s="249" t="s">
        <v>780</v>
      </c>
      <c r="G179" s="228"/>
      <c r="H179" s="228" t="s">
        <v>852</v>
      </c>
      <c r="I179" s="228" t="s">
        <v>782</v>
      </c>
      <c r="J179" s="228">
        <v>20</v>
      </c>
      <c r="K179" s="274"/>
    </row>
    <row r="180" spans="2:11" s="1" customFormat="1" ht="15" customHeight="1">
      <c r="B180" s="251"/>
      <c r="C180" s="228" t="s">
        <v>53</v>
      </c>
      <c r="D180" s="228"/>
      <c r="E180" s="228"/>
      <c r="F180" s="249" t="s">
        <v>780</v>
      </c>
      <c r="G180" s="228"/>
      <c r="H180" s="228" t="s">
        <v>853</v>
      </c>
      <c r="I180" s="228" t="s">
        <v>782</v>
      </c>
      <c r="J180" s="228">
        <v>255</v>
      </c>
      <c r="K180" s="274"/>
    </row>
    <row r="181" spans="2:11" s="1" customFormat="1" ht="15" customHeight="1">
      <c r="B181" s="251"/>
      <c r="C181" s="228" t="s">
        <v>105</v>
      </c>
      <c r="D181" s="228"/>
      <c r="E181" s="228"/>
      <c r="F181" s="249" t="s">
        <v>780</v>
      </c>
      <c r="G181" s="228"/>
      <c r="H181" s="228" t="s">
        <v>744</v>
      </c>
      <c r="I181" s="228" t="s">
        <v>782</v>
      </c>
      <c r="J181" s="228">
        <v>10</v>
      </c>
      <c r="K181" s="274"/>
    </row>
    <row r="182" spans="2:11" s="1" customFormat="1" ht="15" customHeight="1">
      <c r="B182" s="251"/>
      <c r="C182" s="228" t="s">
        <v>106</v>
      </c>
      <c r="D182" s="228"/>
      <c r="E182" s="228"/>
      <c r="F182" s="249" t="s">
        <v>780</v>
      </c>
      <c r="G182" s="228"/>
      <c r="H182" s="228" t="s">
        <v>854</v>
      </c>
      <c r="I182" s="228" t="s">
        <v>815</v>
      </c>
      <c r="J182" s="228"/>
      <c r="K182" s="274"/>
    </row>
    <row r="183" spans="2:11" s="1" customFormat="1" ht="15" customHeight="1">
      <c r="B183" s="251"/>
      <c r="C183" s="228" t="s">
        <v>855</v>
      </c>
      <c r="D183" s="228"/>
      <c r="E183" s="228"/>
      <c r="F183" s="249" t="s">
        <v>780</v>
      </c>
      <c r="G183" s="228"/>
      <c r="H183" s="228" t="s">
        <v>856</v>
      </c>
      <c r="I183" s="228" t="s">
        <v>815</v>
      </c>
      <c r="J183" s="228"/>
      <c r="K183" s="274"/>
    </row>
    <row r="184" spans="2:11" s="1" customFormat="1" ht="15" customHeight="1">
      <c r="B184" s="251"/>
      <c r="C184" s="228" t="s">
        <v>844</v>
      </c>
      <c r="D184" s="228"/>
      <c r="E184" s="228"/>
      <c r="F184" s="249" t="s">
        <v>780</v>
      </c>
      <c r="G184" s="228"/>
      <c r="H184" s="228" t="s">
        <v>857</v>
      </c>
      <c r="I184" s="228" t="s">
        <v>815</v>
      </c>
      <c r="J184" s="228"/>
      <c r="K184" s="274"/>
    </row>
    <row r="185" spans="2:11" s="1" customFormat="1" ht="15" customHeight="1">
      <c r="B185" s="251"/>
      <c r="C185" s="228" t="s">
        <v>108</v>
      </c>
      <c r="D185" s="228"/>
      <c r="E185" s="228"/>
      <c r="F185" s="249" t="s">
        <v>786</v>
      </c>
      <c r="G185" s="228"/>
      <c r="H185" s="228" t="s">
        <v>858</v>
      </c>
      <c r="I185" s="228" t="s">
        <v>782</v>
      </c>
      <c r="J185" s="228">
        <v>50</v>
      </c>
      <c r="K185" s="274"/>
    </row>
    <row r="186" spans="2:11" s="1" customFormat="1" ht="15" customHeight="1">
      <c r="B186" s="251"/>
      <c r="C186" s="228" t="s">
        <v>859</v>
      </c>
      <c r="D186" s="228"/>
      <c r="E186" s="228"/>
      <c r="F186" s="249" t="s">
        <v>786</v>
      </c>
      <c r="G186" s="228"/>
      <c r="H186" s="228" t="s">
        <v>860</v>
      </c>
      <c r="I186" s="228" t="s">
        <v>861</v>
      </c>
      <c r="J186" s="228"/>
      <c r="K186" s="274"/>
    </row>
    <row r="187" spans="2:11" s="1" customFormat="1" ht="15" customHeight="1">
      <c r="B187" s="251"/>
      <c r="C187" s="228" t="s">
        <v>862</v>
      </c>
      <c r="D187" s="228"/>
      <c r="E187" s="228"/>
      <c r="F187" s="249" t="s">
        <v>786</v>
      </c>
      <c r="G187" s="228"/>
      <c r="H187" s="228" t="s">
        <v>863</v>
      </c>
      <c r="I187" s="228" t="s">
        <v>861</v>
      </c>
      <c r="J187" s="228"/>
      <c r="K187" s="274"/>
    </row>
    <row r="188" spans="2:11" s="1" customFormat="1" ht="15" customHeight="1">
      <c r="B188" s="251"/>
      <c r="C188" s="228" t="s">
        <v>864</v>
      </c>
      <c r="D188" s="228"/>
      <c r="E188" s="228"/>
      <c r="F188" s="249" t="s">
        <v>786</v>
      </c>
      <c r="G188" s="228"/>
      <c r="H188" s="228" t="s">
        <v>865</v>
      </c>
      <c r="I188" s="228" t="s">
        <v>861</v>
      </c>
      <c r="J188" s="228"/>
      <c r="K188" s="274"/>
    </row>
    <row r="189" spans="2:11" s="1" customFormat="1" ht="15" customHeight="1">
      <c r="B189" s="251"/>
      <c r="C189" s="287" t="s">
        <v>866</v>
      </c>
      <c r="D189" s="228"/>
      <c r="E189" s="228"/>
      <c r="F189" s="249" t="s">
        <v>786</v>
      </c>
      <c r="G189" s="228"/>
      <c r="H189" s="228" t="s">
        <v>867</v>
      </c>
      <c r="I189" s="228" t="s">
        <v>868</v>
      </c>
      <c r="J189" s="288" t="s">
        <v>869</v>
      </c>
      <c r="K189" s="274"/>
    </row>
    <row r="190" spans="2:11" s="1" customFormat="1" ht="15" customHeight="1">
      <c r="B190" s="251"/>
      <c r="C190" s="287" t="s">
        <v>41</v>
      </c>
      <c r="D190" s="228"/>
      <c r="E190" s="228"/>
      <c r="F190" s="249" t="s">
        <v>780</v>
      </c>
      <c r="G190" s="228"/>
      <c r="H190" s="225" t="s">
        <v>870</v>
      </c>
      <c r="I190" s="228" t="s">
        <v>871</v>
      </c>
      <c r="J190" s="228"/>
      <c r="K190" s="274"/>
    </row>
    <row r="191" spans="2:11" s="1" customFormat="1" ht="15" customHeight="1">
      <c r="B191" s="251"/>
      <c r="C191" s="287" t="s">
        <v>872</v>
      </c>
      <c r="D191" s="228"/>
      <c r="E191" s="228"/>
      <c r="F191" s="249" t="s">
        <v>780</v>
      </c>
      <c r="G191" s="228"/>
      <c r="H191" s="228" t="s">
        <v>873</v>
      </c>
      <c r="I191" s="228" t="s">
        <v>815</v>
      </c>
      <c r="J191" s="228"/>
      <c r="K191" s="274"/>
    </row>
    <row r="192" spans="2:11" s="1" customFormat="1" ht="15" customHeight="1">
      <c r="B192" s="251"/>
      <c r="C192" s="287" t="s">
        <v>874</v>
      </c>
      <c r="D192" s="228"/>
      <c r="E192" s="228"/>
      <c r="F192" s="249" t="s">
        <v>780</v>
      </c>
      <c r="G192" s="228"/>
      <c r="H192" s="228" t="s">
        <v>875</v>
      </c>
      <c r="I192" s="228" t="s">
        <v>815</v>
      </c>
      <c r="J192" s="228"/>
      <c r="K192" s="274"/>
    </row>
    <row r="193" spans="2:11" s="1" customFormat="1" ht="15" customHeight="1">
      <c r="B193" s="251"/>
      <c r="C193" s="287" t="s">
        <v>876</v>
      </c>
      <c r="D193" s="228"/>
      <c r="E193" s="228"/>
      <c r="F193" s="249" t="s">
        <v>786</v>
      </c>
      <c r="G193" s="228"/>
      <c r="H193" s="228" t="s">
        <v>877</v>
      </c>
      <c r="I193" s="228" t="s">
        <v>815</v>
      </c>
      <c r="J193" s="228"/>
      <c r="K193" s="274"/>
    </row>
    <row r="194" spans="2:11" s="1" customFormat="1" ht="15" customHeight="1">
      <c r="B194" s="280"/>
      <c r="C194" s="289"/>
      <c r="D194" s="260"/>
      <c r="E194" s="260"/>
      <c r="F194" s="260"/>
      <c r="G194" s="260"/>
      <c r="H194" s="260"/>
      <c r="I194" s="260"/>
      <c r="J194" s="260"/>
      <c r="K194" s="281"/>
    </row>
    <row r="195" spans="2:11" s="1" customFormat="1" ht="18.75" customHeight="1">
      <c r="B195" s="262"/>
      <c r="C195" s="272"/>
      <c r="D195" s="272"/>
      <c r="E195" s="272"/>
      <c r="F195" s="282"/>
      <c r="G195" s="272"/>
      <c r="H195" s="272"/>
      <c r="I195" s="272"/>
      <c r="J195" s="272"/>
      <c r="K195" s="262"/>
    </row>
    <row r="196" spans="2:11" s="1" customFormat="1" ht="18.75" customHeight="1">
      <c r="B196" s="262"/>
      <c r="C196" s="272"/>
      <c r="D196" s="272"/>
      <c r="E196" s="272"/>
      <c r="F196" s="282"/>
      <c r="G196" s="272"/>
      <c r="H196" s="272"/>
      <c r="I196" s="272"/>
      <c r="J196" s="272"/>
      <c r="K196" s="262"/>
    </row>
    <row r="197" spans="2:11" s="1" customFormat="1" ht="18.75" customHeight="1">
      <c r="B197" s="235"/>
      <c r="C197" s="235"/>
      <c r="D197" s="235"/>
      <c r="E197" s="235"/>
      <c r="F197" s="235"/>
      <c r="G197" s="235"/>
      <c r="H197" s="235"/>
      <c r="I197" s="235"/>
      <c r="J197" s="235"/>
      <c r="K197" s="235"/>
    </row>
    <row r="198" spans="2:11" s="1" customFormat="1" ht="12">
      <c r="B198" s="217"/>
      <c r="C198" s="218"/>
      <c r="D198" s="218"/>
      <c r="E198" s="218"/>
      <c r="F198" s="218"/>
      <c r="G198" s="218"/>
      <c r="H198" s="218"/>
      <c r="I198" s="218"/>
      <c r="J198" s="218"/>
      <c r="K198" s="219"/>
    </row>
    <row r="199" spans="2:11" s="1" customFormat="1" ht="22.2">
      <c r="B199" s="220"/>
      <c r="C199" s="348" t="s">
        <v>878</v>
      </c>
      <c r="D199" s="348"/>
      <c r="E199" s="348"/>
      <c r="F199" s="348"/>
      <c r="G199" s="348"/>
      <c r="H199" s="348"/>
      <c r="I199" s="348"/>
      <c r="J199" s="348"/>
      <c r="K199" s="221"/>
    </row>
    <row r="200" spans="2:11" s="1" customFormat="1" ht="25.5" customHeight="1">
      <c r="B200" s="220"/>
      <c r="C200" s="290" t="s">
        <v>879</v>
      </c>
      <c r="D200" s="290"/>
      <c r="E200" s="290"/>
      <c r="F200" s="290" t="s">
        <v>880</v>
      </c>
      <c r="G200" s="291"/>
      <c r="H200" s="354" t="s">
        <v>881</v>
      </c>
      <c r="I200" s="354"/>
      <c r="J200" s="354"/>
      <c r="K200" s="221"/>
    </row>
    <row r="201" spans="2:11" s="1" customFormat="1" ht="5.25" customHeight="1">
      <c r="B201" s="251"/>
      <c r="C201" s="246"/>
      <c r="D201" s="246"/>
      <c r="E201" s="246"/>
      <c r="F201" s="246"/>
      <c r="G201" s="272"/>
      <c r="H201" s="246"/>
      <c r="I201" s="246"/>
      <c r="J201" s="246"/>
      <c r="K201" s="274"/>
    </row>
    <row r="202" spans="2:11" s="1" customFormat="1" ht="15" customHeight="1">
      <c r="B202" s="251"/>
      <c r="C202" s="228" t="s">
        <v>871</v>
      </c>
      <c r="D202" s="228"/>
      <c r="E202" s="228"/>
      <c r="F202" s="249" t="s">
        <v>42</v>
      </c>
      <c r="G202" s="228"/>
      <c r="H202" s="353" t="s">
        <v>882</v>
      </c>
      <c r="I202" s="353"/>
      <c r="J202" s="353"/>
      <c r="K202" s="274"/>
    </row>
    <row r="203" spans="2:11" s="1" customFormat="1" ht="15" customHeight="1">
      <c r="B203" s="251"/>
      <c r="C203" s="228"/>
      <c r="D203" s="228"/>
      <c r="E203" s="228"/>
      <c r="F203" s="249" t="s">
        <v>43</v>
      </c>
      <c r="G203" s="228"/>
      <c r="H203" s="353" t="s">
        <v>883</v>
      </c>
      <c r="I203" s="353"/>
      <c r="J203" s="353"/>
      <c r="K203" s="274"/>
    </row>
    <row r="204" spans="2:11" s="1" customFormat="1" ht="15" customHeight="1">
      <c r="B204" s="251"/>
      <c r="C204" s="228"/>
      <c r="D204" s="228"/>
      <c r="E204" s="228"/>
      <c r="F204" s="249" t="s">
        <v>46</v>
      </c>
      <c r="G204" s="228"/>
      <c r="H204" s="353" t="s">
        <v>884</v>
      </c>
      <c r="I204" s="353"/>
      <c r="J204" s="353"/>
      <c r="K204" s="274"/>
    </row>
    <row r="205" spans="2:11" s="1" customFormat="1" ht="15" customHeight="1">
      <c r="B205" s="251"/>
      <c r="C205" s="228"/>
      <c r="D205" s="228"/>
      <c r="E205" s="228"/>
      <c r="F205" s="249" t="s">
        <v>44</v>
      </c>
      <c r="G205" s="228"/>
      <c r="H205" s="353" t="s">
        <v>885</v>
      </c>
      <c r="I205" s="353"/>
      <c r="J205" s="353"/>
      <c r="K205" s="274"/>
    </row>
    <row r="206" spans="2:11" s="1" customFormat="1" ht="15" customHeight="1">
      <c r="B206" s="251"/>
      <c r="C206" s="228"/>
      <c r="D206" s="228"/>
      <c r="E206" s="228"/>
      <c r="F206" s="249" t="s">
        <v>45</v>
      </c>
      <c r="G206" s="228"/>
      <c r="H206" s="353" t="s">
        <v>886</v>
      </c>
      <c r="I206" s="353"/>
      <c r="J206" s="353"/>
      <c r="K206" s="274"/>
    </row>
    <row r="207" spans="2:11" s="1" customFormat="1" ht="15" customHeight="1">
      <c r="B207" s="251"/>
      <c r="C207" s="228"/>
      <c r="D207" s="228"/>
      <c r="E207" s="228"/>
      <c r="F207" s="249"/>
      <c r="G207" s="228"/>
      <c r="H207" s="228"/>
      <c r="I207" s="228"/>
      <c r="J207" s="228"/>
      <c r="K207" s="274"/>
    </row>
    <row r="208" spans="2:11" s="1" customFormat="1" ht="15" customHeight="1">
      <c r="B208" s="251"/>
      <c r="C208" s="228" t="s">
        <v>827</v>
      </c>
      <c r="D208" s="228"/>
      <c r="E208" s="228"/>
      <c r="F208" s="249" t="s">
        <v>78</v>
      </c>
      <c r="G208" s="228"/>
      <c r="H208" s="353" t="s">
        <v>887</v>
      </c>
      <c r="I208" s="353"/>
      <c r="J208" s="353"/>
      <c r="K208" s="274"/>
    </row>
    <row r="209" spans="2:11" s="1" customFormat="1" ht="15" customHeight="1">
      <c r="B209" s="251"/>
      <c r="C209" s="228"/>
      <c r="D209" s="228"/>
      <c r="E209" s="228"/>
      <c r="F209" s="249" t="s">
        <v>724</v>
      </c>
      <c r="G209" s="228"/>
      <c r="H209" s="353" t="s">
        <v>725</v>
      </c>
      <c r="I209" s="353"/>
      <c r="J209" s="353"/>
      <c r="K209" s="274"/>
    </row>
    <row r="210" spans="2:11" s="1" customFormat="1" ht="15" customHeight="1">
      <c r="B210" s="251"/>
      <c r="C210" s="228"/>
      <c r="D210" s="228"/>
      <c r="E210" s="228"/>
      <c r="F210" s="249" t="s">
        <v>722</v>
      </c>
      <c r="G210" s="228"/>
      <c r="H210" s="353" t="s">
        <v>888</v>
      </c>
      <c r="I210" s="353"/>
      <c r="J210" s="353"/>
      <c r="K210" s="274"/>
    </row>
    <row r="211" spans="2:11" s="1" customFormat="1" ht="15" customHeight="1">
      <c r="B211" s="292"/>
      <c r="C211" s="228"/>
      <c r="D211" s="228"/>
      <c r="E211" s="228"/>
      <c r="F211" s="249" t="s">
        <v>83</v>
      </c>
      <c r="G211" s="287"/>
      <c r="H211" s="352" t="s">
        <v>84</v>
      </c>
      <c r="I211" s="352"/>
      <c r="J211" s="352"/>
      <c r="K211" s="293"/>
    </row>
    <row r="212" spans="2:11" s="1" customFormat="1" ht="15" customHeight="1">
      <c r="B212" s="292"/>
      <c r="C212" s="228"/>
      <c r="D212" s="228"/>
      <c r="E212" s="228"/>
      <c r="F212" s="249" t="s">
        <v>726</v>
      </c>
      <c r="G212" s="287"/>
      <c r="H212" s="352" t="s">
        <v>673</v>
      </c>
      <c r="I212" s="352"/>
      <c r="J212" s="352"/>
      <c r="K212" s="293"/>
    </row>
    <row r="213" spans="2:11" s="1" customFormat="1" ht="15" customHeight="1">
      <c r="B213" s="292"/>
      <c r="C213" s="228"/>
      <c r="D213" s="228"/>
      <c r="E213" s="228"/>
      <c r="F213" s="249"/>
      <c r="G213" s="287"/>
      <c r="H213" s="278"/>
      <c r="I213" s="278"/>
      <c r="J213" s="278"/>
      <c r="K213" s="293"/>
    </row>
    <row r="214" spans="2:11" s="1" customFormat="1" ht="15" customHeight="1">
      <c r="B214" s="292"/>
      <c r="C214" s="228" t="s">
        <v>851</v>
      </c>
      <c r="D214" s="228"/>
      <c r="E214" s="228"/>
      <c r="F214" s="249">
        <v>1</v>
      </c>
      <c r="G214" s="287"/>
      <c r="H214" s="352" t="s">
        <v>889</v>
      </c>
      <c r="I214" s="352"/>
      <c r="J214" s="352"/>
      <c r="K214" s="293"/>
    </row>
    <row r="215" spans="2:11" s="1" customFormat="1" ht="15" customHeight="1">
      <c r="B215" s="292"/>
      <c r="C215" s="228"/>
      <c r="D215" s="228"/>
      <c r="E215" s="228"/>
      <c r="F215" s="249">
        <v>2</v>
      </c>
      <c r="G215" s="287"/>
      <c r="H215" s="352" t="s">
        <v>890</v>
      </c>
      <c r="I215" s="352"/>
      <c r="J215" s="352"/>
      <c r="K215" s="293"/>
    </row>
    <row r="216" spans="2:11" s="1" customFormat="1" ht="15" customHeight="1">
      <c r="B216" s="292"/>
      <c r="C216" s="228"/>
      <c r="D216" s="228"/>
      <c r="E216" s="228"/>
      <c r="F216" s="249">
        <v>3</v>
      </c>
      <c r="G216" s="287"/>
      <c r="H216" s="352" t="s">
        <v>891</v>
      </c>
      <c r="I216" s="352"/>
      <c r="J216" s="352"/>
      <c r="K216" s="293"/>
    </row>
    <row r="217" spans="2:11" s="1" customFormat="1" ht="15" customHeight="1">
      <c r="B217" s="292"/>
      <c r="C217" s="228"/>
      <c r="D217" s="228"/>
      <c r="E217" s="228"/>
      <c r="F217" s="249">
        <v>4</v>
      </c>
      <c r="G217" s="287"/>
      <c r="H217" s="352" t="s">
        <v>892</v>
      </c>
      <c r="I217" s="352"/>
      <c r="J217" s="352"/>
      <c r="K217" s="293"/>
    </row>
    <row r="218" spans="2:11" s="1" customFormat="1" ht="12.75" customHeight="1">
      <c r="B218" s="294"/>
      <c r="C218" s="295"/>
      <c r="D218" s="295"/>
      <c r="E218" s="295"/>
      <c r="F218" s="295"/>
      <c r="G218" s="295"/>
      <c r="H218" s="295"/>
      <c r="I218" s="295"/>
      <c r="J218" s="295"/>
      <c r="K218" s="296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SO-101 - Polní cesta C1, ...</vt:lpstr>
      <vt:lpstr>VON - Vedlejší a ostatní ...</vt:lpstr>
      <vt:lpstr>Pokyny pro vyplnění</vt:lpstr>
      <vt:lpstr>'Rekapitulace stavby'!Názvy_tisku</vt:lpstr>
      <vt:lpstr>'SO-101 - Polní cesta C1, ...'!Názvy_tisku</vt:lpstr>
      <vt:lpstr>'VON - Vedlejší a ostatní ...'!Názvy_tisku</vt:lpstr>
      <vt:lpstr>'Pokyny pro vyplnění'!Oblast_tisku</vt:lpstr>
      <vt:lpstr>'Rekapitulace stavby'!Oblast_tisku</vt:lpstr>
      <vt:lpstr>'SO-101 - Polní cesta C1, 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Špalková Lenka</cp:lastModifiedBy>
  <dcterms:created xsi:type="dcterms:W3CDTF">2021-03-02T08:12:29Z</dcterms:created>
  <dcterms:modified xsi:type="dcterms:W3CDTF">2021-04-13T12:05:28Z</dcterms:modified>
</cp:coreProperties>
</file>